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r-data\home$\RamashapaT\Desktop\202324 C88\"/>
    </mc:Choice>
  </mc:AlternateContent>
  <bookViews>
    <workbookView xWindow="0" yWindow="0" windowWidth="15345" windowHeight="5835" activeTab="1"/>
  </bookViews>
  <sheets>
    <sheet name="Start Here" sheetId="1" r:id="rId1"/>
    <sheet name="Local Municipality" sheetId="12" r:id="rId2"/>
    <sheet name="Intermediate City" sheetId="13" r:id="rId3"/>
    <sheet name="District Municipality" sheetId="14" r:id="rId4"/>
    <sheet name="Definitions-&gt;" sheetId="6" r:id="rId5"/>
    <sheet name="Def. Outputs + Outcomes" sheetId="7" r:id="rId6"/>
    <sheet name="Def. Compliance Indicators" sheetId="8" r:id="rId7"/>
    <sheet name="Def. Compliance Questions" sheetId="9" r:id="rId8"/>
  </sheets>
  <externalReferences>
    <externalReference r:id="rId9"/>
  </externalReferences>
  <definedNames>
    <definedName name="Slicer_Province">#N/A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2" i="12" l="1"/>
  <c r="E392" i="12"/>
  <c r="E389" i="12"/>
  <c r="E386" i="12"/>
  <c r="E383" i="12"/>
  <c r="F372" i="12"/>
  <c r="E372" i="12"/>
  <c r="F368" i="12"/>
  <c r="E368" i="12"/>
  <c r="E361" i="12"/>
  <c r="E358" i="12"/>
  <c r="F348" i="12"/>
  <c r="E348" i="12"/>
  <c r="G278" i="12"/>
  <c r="E278" i="12"/>
  <c r="E274" i="12"/>
  <c r="E259" i="12"/>
  <c r="G256" i="12"/>
  <c r="E256" i="12"/>
  <c r="E223" i="12"/>
  <c r="E139" i="12"/>
  <c r="E136" i="12"/>
  <c r="O92" i="8" l="1"/>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O2" i="8"/>
  <c r="O356" i="14"/>
  <c r="M356" i="14"/>
  <c r="K356" i="14"/>
  <c r="I356" i="14"/>
  <c r="O353" i="14"/>
  <c r="M353" i="14"/>
  <c r="K353" i="14"/>
  <c r="I353" i="14"/>
  <c r="O350" i="14"/>
  <c r="M350" i="14"/>
  <c r="K350" i="14"/>
  <c r="I350" i="14"/>
  <c r="O347" i="14"/>
  <c r="M347" i="14"/>
  <c r="K347" i="14"/>
  <c r="I347" i="14"/>
  <c r="O344" i="14"/>
  <c r="M344" i="14"/>
  <c r="K344" i="14"/>
  <c r="I344" i="14"/>
  <c r="O339" i="14"/>
  <c r="M339" i="14"/>
  <c r="K339" i="14"/>
  <c r="I339" i="14"/>
  <c r="O336" i="14"/>
  <c r="M336" i="14"/>
  <c r="K336" i="14"/>
  <c r="I336" i="14"/>
  <c r="O332" i="14"/>
  <c r="M332" i="14"/>
  <c r="K332" i="14"/>
  <c r="I332" i="14"/>
  <c r="O325" i="14"/>
  <c r="M325" i="14"/>
  <c r="K325" i="14"/>
  <c r="I325" i="14"/>
  <c r="O322" i="14"/>
  <c r="M322" i="14"/>
  <c r="K322" i="14"/>
  <c r="I322" i="14"/>
  <c r="O319" i="14"/>
  <c r="M319" i="14"/>
  <c r="K319" i="14"/>
  <c r="I319" i="14"/>
  <c r="O315" i="14"/>
  <c r="M315" i="14"/>
  <c r="K315" i="14"/>
  <c r="I315" i="14"/>
  <c r="O312" i="14"/>
  <c r="M312" i="14"/>
  <c r="K312" i="14"/>
  <c r="I312" i="14"/>
  <c r="O308" i="14"/>
  <c r="M308" i="14"/>
  <c r="K308" i="14"/>
  <c r="I308" i="14"/>
  <c r="O305" i="14"/>
  <c r="M305" i="14"/>
  <c r="K305" i="14"/>
  <c r="I305" i="14"/>
  <c r="O302" i="14"/>
  <c r="M302" i="14"/>
  <c r="K302" i="14"/>
  <c r="I302" i="14"/>
  <c r="O298" i="14"/>
  <c r="M298" i="14"/>
  <c r="K298" i="14"/>
  <c r="I298" i="14"/>
  <c r="O294" i="14"/>
  <c r="M294" i="14"/>
  <c r="K294" i="14"/>
  <c r="I294" i="14"/>
  <c r="O291" i="14"/>
  <c r="M291" i="14"/>
  <c r="K291" i="14"/>
  <c r="I291" i="14"/>
  <c r="O288" i="14"/>
  <c r="M288" i="14"/>
  <c r="K288" i="14"/>
  <c r="I288" i="14"/>
  <c r="O285" i="14"/>
  <c r="M285" i="14"/>
  <c r="K285" i="14"/>
  <c r="I285" i="14"/>
  <c r="O282" i="14"/>
  <c r="M282" i="14"/>
  <c r="K282" i="14"/>
  <c r="I282" i="14"/>
  <c r="O279" i="14"/>
  <c r="M279" i="14"/>
  <c r="K279" i="14"/>
  <c r="I279" i="14"/>
  <c r="O276" i="14"/>
  <c r="M276" i="14"/>
  <c r="K276" i="14"/>
  <c r="I276" i="14"/>
  <c r="O273" i="14"/>
  <c r="M273" i="14"/>
  <c r="K273" i="14"/>
  <c r="I273" i="14"/>
  <c r="O269" i="14"/>
  <c r="M269" i="14"/>
  <c r="K269" i="14"/>
  <c r="I269" i="14"/>
  <c r="O266" i="14"/>
  <c r="M266" i="14"/>
  <c r="K266" i="14"/>
  <c r="I266" i="14"/>
  <c r="O263" i="14"/>
  <c r="M263" i="14"/>
  <c r="K263" i="14"/>
  <c r="I263" i="14"/>
  <c r="O260" i="14"/>
  <c r="M260" i="14"/>
  <c r="K260" i="14"/>
  <c r="I260" i="14"/>
  <c r="O256" i="14"/>
  <c r="M256" i="14"/>
  <c r="K256" i="14"/>
  <c r="I256" i="14"/>
  <c r="O252" i="14"/>
  <c r="M252" i="14"/>
  <c r="K252" i="14"/>
  <c r="I252" i="14"/>
  <c r="O249" i="14"/>
  <c r="M249" i="14"/>
  <c r="K249" i="14"/>
  <c r="I249" i="14"/>
  <c r="O246" i="14"/>
  <c r="M246" i="14"/>
  <c r="K246" i="14"/>
  <c r="I246" i="14"/>
  <c r="O241" i="14"/>
  <c r="M241" i="14"/>
  <c r="K241" i="14"/>
  <c r="I241" i="14"/>
  <c r="O238" i="14"/>
  <c r="M238" i="14"/>
  <c r="K238" i="14"/>
  <c r="I238" i="14"/>
  <c r="O229" i="14"/>
  <c r="M229" i="14"/>
  <c r="K229" i="14"/>
  <c r="I229" i="14"/>
  <c r="O226" i="14"/>
  <c r="M226" i="14"/>
  <c r="K226" i="14"/>
  <c r="I226" i="14"/>
  <c r="O223" i="14"/>
  <c r="M223" i="14"/>
  <c r="K223" i="14"/>
  <c r="I223" i="14"/>
  <c r="O220" i="14"/>
  <c r="M220" i="14"/>
  <c r="K220" i="14"/>
  <c r="I220" i="14"/>
  <c r="O218" i="14"/>
  <c r="M218" i="14"/>
  <c r="K218" i="14"/>
  <c r="I218" i="14"/>
  <c r="O214" i="14"/>
  <c r="M214" i="14"/>
  <c r="K214" i="14"/>
  <c r="I214" i="14"/>
  <c r="O211" i="14"/>
  <c r="M211" i="14"/>
  <c r="K211" i="14"/>
  <c r="I211" i="14"/>
  <c r="O143" i="14"/>
  <c r="M143" i="14"/>
  <c r="K143" i="14"/>
  <c r="I143" i="14"/>
  <c r="O138" i="14"/>
  <c r="M138" i="14"/>
  <c r="K138" i="14"/>
  <c r="I138" i="14"/>
  <c r="O135" i="14"/>
  <c r="M135" i="14"/>
  <c r="K135" i="14"/>
  <c r="I135" i="14"/>
  <c r="O132" i="14"/>
  <c r="M132" i="14"/>
  <c r="K132" i="14"/>
  <c r="I132" i="14"/>
  <c r="O128" i="14"/>
  <c r="M128" i="14"/>
  <c r="K128" i="14"/>
  <c r="I128" i="14"/>
  <c r="O124" i="14"/>
  <c r="M124" i="14"/>
  <c r="K124" i="14"/>
  <c r="I124" i="14"/>
  <c r="O121" i="14"/>
  <c r="M121" i="14"/>
  <c r="K121" i="14"/>
  <c r="I121" i="14"/>
  <c r="O118" i="14"/>
  <c r="M118" i="14"/>
  <c r="K118" i="14"/>
  <c r="I118" i="14"/>
  <c r="O112" i="14"/>
  <c r="M112" i="14"/>
  <c r="K112" i="14"/>
  <c r="I112" i="14"/>
  <c r="O110" i="14"/>
  <c r="M110" i="14"/>
  <c r="K110" i="14"/>
  <c r="I110" i="14"/>
  <c r="O106" i="14"/>
  <c r="M106" i="14"/>
  <c r="K106" i="14"/>
  <c r="I106" i="14"/>
  <c r="O103" i="14"/>
  <c r="M103" i="14"/>
  <c r="K103" i="14"/>
  <c r="I103" i="14"/>
  <c r="O100" i="14"/>
  <c r="M100" i="14"/>
  <c r="K100" i="14"/>
  <c r="I100" i="14"/>
  <c r="O97" i="14"/>
  <c r="M97" i="14"/>
  <c r="K97" i="14"/>
  <c r="I97" i="14"/>
  <c r="O95" i="14"/>
  <c r="M95" i="14"/>
  <c r="K95" i="14"/>
  <c r="I95" i="14"/>
  <c r="O93" i="14"/>
  <c r="M93" i="14"/>
  <c r="K93" i="14"/>
  <c r="I93" i="14"/>
  <c r="O90" i="14"/>
  <c r="M90" i="14"/>
  <c r="K90" i="14"/>
  <c r="I90" i="14"/>
  <c r="O87" i="14"/>
  <c r="M87" i="14"/>
  <c r="K87" i="14"/>
  <c r="I87" i="14"/>
  <c r="O84" i="14"/>
  <c r="M84" i="14"/>
  <c r="K84" i="14"/>
  <c r="I84" i="14"/>
  <c r="O81" i="14"/>
  <c r="M81" i="14"/>
  <c r="K81" i="14"/>
  <c r="I81" i="14"/>
  <c r="O78" i="14"/>
  <c r="M78" i="14"/>
  <c r="K78" i="14"/>
  <c r="I78" i="14"/>
  <c r="O75" i="14"/>
  <c r="M75" i="14"/>
  <c r="K75" i="14"/>
  <c r="I75" i="14"/>
  <c r="O72" i="14"/>
  <c r="M72" i="14"/>
  <c r="K72" i="14"/>
  <c r="I72" i="14"/>
  <c r="O69" i="14"/>
  <c r="M69" i="14"/>
  <c r="K69" i="14"/>
  <c r="I69" i="14"/>
  <c r="O66" i="14"/>
  <c r="M66" i="14"/>
  <c r="K66" i="14"/>
  <c r="I66" i="14"/>
  <c r="O63" i="14"/>
  <c r="M63" i="14"/>
  <c r="K63" i="14"/>
  <c r="I63" i="14"/>
  <c r="O60" i="14"/>
  <c r="M60" i="14"/>
  <c r="K60" i="14"/>
  <c r="I60" i="14"/>
  <c r="O57" i="14"/>
  <c r="M57" i="14"/>
  <c r="K57" i="14"/>
  <c r="I57" i="14"/>
  <c r="O54" i="14"/>
  <c r="M54" i="14"/>
  <c r="K54" i="14"/>
  <c r="I54" i="14"/>
  <c r="O51" i="14"/>
  <c r="M51" i="14"/>
  <c r="K51" i="14"/>
  <c r="I51" i="14"/>
  <c r="AQ49" i="14"/>
  <c r="AP49" i="14"/>
  <c r="AO49" i="14"/>
  <c r="AN49" i="14"/>
  <c r="AM49" i="14"/>
  <c r="AL49" i="14"/>
  <c r="AK49" i="14"/>
  <c r="AJ49" i="14"/>
  <c r="AI49" i="14"/>
  <c r="AH49" i="14"/>
  <c r="AG49" i="14"/>
  <c r="AQ48" i="14"/>
  <c r="AQ48" i="14" a="1"/>
  <c r="AP48" i="14"/>
  <c r="AP48" i="14" a="1"/>
  <c r="AO48" i="14"/>
  <c r="AO48" i="14" a="1"/>
  <c r="AN48" i="14"/>
  <c r="AN48" i="14" a="1"/>
  <c r="AM48" i="14"/>
  <c r="AM48" i="14" a="1"/>
  <c r="AL48" i="14"/>
  <c r="AL48" i="14" a="1"/>
  <c r="AK48" i="14"/>
  <c r="AK48" i="14" a="1"/>
  <c r="AJ48" i="14"/>
  <c r="AJ48" i="14" a="1"/>
  <c r="AI48" i="14"/>
  <c r="AI48" i="14" a="1"/>
  <c r="AH48" i="14"/>
  <c r="AH48" i="14" a="1"/>
  <c r="AG48" i="14"/>
  <c r="AG48" i="14" a="1"/>
  <c r="O48" i="14"/>
  <c r="M48" i="14"/>
  <c r="K48" i="14"/>
  <c r="I48" i="14"/>
  <c r="AQ47" i="14"/>
  <c r="AP47" i="14"/>
  <c r="AO47" i="14"/>
  <c r="AN47" i="14"/>
  <c r="AM47" i="14"/>
  <c r="AL47" i="14"/>
  <c r="AK47" i="14"/>
  <c r="AJ47" i="14"/>
  <c r="AI47" i="14"/>
  <c r="AH47" i="14"/>
  <c r="AG47" i="14"/>
  <c r="AQ46" i="14"/>
  <c r="AQ46" i="14" a="1"/>
  <c r="AP46" i="14"/>
  <c r="AP46" i="14" a="1"/>
  <c r="AO46" i="14"/>
  <c r="AO46" i="14" a="1"/>
  <c r="AN46" i="14"/>
  <c r="AN46" i="14" a="1"/>
  <c r="AM46" i="14"/>
  <c r="AM46" i="14" a="1"/>
  <c r="AL46" i="14"/>
  <c r="AL46" i="14" a="1"/>
  <c r="AK46" i="14"/>
  <c r="AK46" i="14" a="1"/>
  <c r="AJ46" i="14"/>
  <c r="AJ46" i="14" a="1"/>
  <c r="AI46" i="14"/>
  <c r="AI46" i="14" a="1"/>
  <c r="AH46" i="14"/>
  <c r="AH46" i="14" a="1"/>
  <c r="AG46" i="14"/>
  <c r="AG46" i="14" a="1"/>
  <c r="O45" i="14"/>
  <c r="M45" i="14"/>
  <c r="K45" i="14"/>
  <c r="I45" i="14"/>
  <c r="O42" i="14"/>
  <c r="N42" i="14"/>
  <c r="M42" i="14"/>
  <c r="L42" i="14"/>
  <c r="K42" i="14"/>
  <c r="J42" i="14"/>
  <c r="I42" i="14"/>
  <c r="H42" i="14"/>
  <c r="G42" i="14"/>
  <c r="F42" i="14"/>
  <c r="E42" i="14"/>
  <c r="D40" i="14"/>
  <c r="D39" i="14"/>
  <c r="D38" i="14"/>
  <c r="D37" i="14"/>
  <c r="D36" i="14"/>
  <c r="D35" i="14"/>
  <c r="H31" i="14"/>
  <c r="H30" i="14"/>
  <c r="H29" i="14"/>
  <c r="H28" i="14"/>
  <c r="H27" i="14"/>
  <c r="H26" i="14"/>
  <c r="O424" i="13"/>
  <c r="M424" i="13"/>
  <c r="K424" i="13"/>
  <c r="I424" i="13"/>
  <c r="O421" i="13"/>
  <c r="M421" i="13"/>
  <c r="K421" i="13"/>
  <c r="I421" i="13"/>
  <c r="O418" i="13"/>
  <c r="M418" i="13"/>
  <c r="K418" i="13"/>
  <c r="I418" i="13"/>
  <c r="O415" i="13"/>
  <c r="M415" i="13"/>
  <c r="K415" i="13"/>
  <c r="I415" i="13"/>
  <c r="O412" i="13"/>
  <c r="M412" i="13"/>
  <c r="K412" i="13"/>
  <c r="I412" i="13"/>
  <c r="O407" i="13"/>
  <c r="M407" i="13"/>
  <c r="K407" i="13"/>
  <c r="I407" i="13"/>
  <c r="O404" i="13"/>
  <c r="M404" i="13"/>
  <c r="K404" i="13"/>
  <c r="I404" i="13"/>
  <c r="O400" i="13"/>
  <c r="M400" i="13"/>
  <c r="K400" i="13"/>
  <c r="I400" i="13"/>
  <c r="O393" i="13"/>
  <c r="M393" i="13"/>
  <c r="K393" i="13"/>
  <c r="I393" i="13"/>
  <c r="O390" i="13"/>
  <c r="M390" i="13"/>
  <c r="K390" i="13"/>
  <c r="I390" i="13"/>
  <c r="O387" i="13"/>
  <c r="M387" i="13"/>
  <c r="K387" i="13"/>
  <c r="I387" i="13"/>
  <c r="O383" i="13"/>
  <c r="M383" i="13"/>
  <c r="K383" i="13"/>
  <c r="I383" i="13"/>
  <c r="O380" i="13"/>
  <c r="M380" i="13"/>
  <c r="K380" i="13"/>
  <c r="I380" i="13"/>
  <c r="O376" i="13"/>
  <c r="M376" i="13"/>
  <c r="K376" i="13"/>
  <c r="I376" i="13"/>
  <c r="O373" i="13"/>
  <c r="M373" i="13"/>
  <c r="K373" i="13"/>
  <c r="I373" i="13"/>
  <c r="O370" i="13"/>
  <c r="M370" i="13"/>
  <c r="K370" i="13"/>
  <c r="I370" i="13"/>
  <c r="O367" i="13"/>
  <c r="M367" i="13"/>
  <c r="K367" i="13"/>
  <c r="I367" i="13"/>
  <c r="O363" i="13"/>
  <c r="M363" i="13"/>
  <c r="K363" i="13"/>
  <c r="I363" i="13"/>
  <c r="O359" i="13"/>
  <c r="M359" i="13"/>
  <c r="K359" i="13"/>
  <c r="I359" i="13"/>
  <c r="O356" i="13"/>
  <c r="M356" i="13"/>
  <c r="K356" i="13"/>
  <c r="I356" i="13"/>
  <c r="O353" i="13"/>
  <c r="M353" i="13"/>
  <c r="K353" i="13"/>
  <c r="I353" i="13"/>
  <c r="O350" i="13"/>
  <c r="M350" i="13"/>
  <c r="K350" i="13"/>
  <c r="I350" i="13"/>
  <c r="O347" i="13"/>
  <c r="M347" i="13"/>
  <c r="K347" i="13"/>
  <c r="I347" i="13"/>
  <c r="O344" i="13"/>
  <c r="M344" i="13"/>
  <c r="K344" i="13"/>
  <c r="I344" i="13"/>
  <c r="O341" i="13"/>
  <c r="M341" i="13"/>
  <c r="K341" i="13"/>
  <c r="I341" i="13"/>
  <c r="O338" i="13"/>
  <c r="M338" i="13"/>
  <c r="K338" i="13"/>
  <c r="I338" i="13"/>
  <c r="O335" i="13"/>
  <c r="M335" i="13"/>
  <c r="K335" i="13"/>
  <c r="I335" i="13"/>
  <c r="O332" i="13"/>
  <c r="M332" i="13"/>
  <c r="K332" i="13"/>
  <c r="I332" i="13"/>
  <c r="O329" i="13"/>
  <c r="M329" i="13"/>
  <c r="K329" i="13"/>
  <c r="I329" i="13"/>
  <c r="O326" i="13"/>
  <c r="M326" i="13"/>
  <c r="K326" i="13"/>
  <c r="I326" i="13"/>
  <c r="O323" i="13"/>
  <c r="M323" i="13"/>
  <c r="K323" i="13"/>
  <c r="I323" i="13"/>
  <c r="O319" i="13"/>
  <c r="M319" i="13"/>
  <c r="K319" i="13"/>
  <c r="I319" i="13"/>
  <c r="O316" i="13"/>
  <c r="M316" i="13"/>
  <c r="K316" i="13"/>
  <c r="I316" i="13"/>
  <c r="O313" i="13"/>
  <c r="M313" i="13"/>
  <c r="K313" i="13"/>
  <c r="I313" i="13"/>
  <c r="O310" i="13"/>
  <c r="M310" i="13"/>
  <c r="K310" i="13"/>
  <c r="I310" i="13"/>
  <c r="O306" i="13"/>
  <c r="M306" i="13"/>
  <c r="K306" i="13"/>
  <c r="I306" i="13"/>
  <c r="O302" i="13"/>
  <c r="M302" i="13"/>
  <c r="K302" i="13"/>
  <c r="I302" i="13"/>
  <c r="O299" i="13"/>
  <c r="M299" i="13"/>
  <c r="K299" i="13"/>
  <c r="I299" i="13"/>
  <c r="O296" i="13"/>
  <c r="M296" i="13"/>
  <c r="K296" i="13"/>
  <c r="I296" i="13"/>
  <c r="O291" i="13"/>
  <c r="M291" i="13"/>
  <c r="K291" i="13"/>
  <c r="I291" i="13"/>
  <c r="O288" i="13"/>
  <c r="M288" i="13"/>
  <c r="K288" i="13"/>
  <c r="I288" i="13"/>
  <c r="O279" i="13"/>
  <c r="M279" i="13"/>
  <c r="K279" i="13"/>
  <c r="I279" i="13"/>
  <c r="O276" i="13"/>
  <c r="M276" i="13"/>
  <c r="K276" i="13"/>
  <c r="I276" i="13"/>
  <c r="O273" i="13"/>
  <c r="M273" i="13"/>
  <c r="K273" i="13"/>
  <c r="I273" i="13"/>
  <c r="O270" i="13"/>
  <c r="M270" i="13"/>
  <c r="K270" i="13"/>
  <c r="I270" i="13"/>
  <c r="O268" i="13"/>
  <c r="M268" i="13"/>
  <c r="K268" i="13"/>
  <c r="I268" i="13"/>
  <c r="O266" i="13"/>
  <c r="M266" i="13"/>
  <c r="K266" i="13"/>
  <c r="I266" i="13"/>
  <c r="O264" i="13"/>
  <c r="M264" i="13"/>
  <c r="K264" i="13"/>
  <c r="I264" i="13"/>
  <c r="O262" i="13"/>
  <c r="M262" i="13"/>
  <c r="K262" i="13"/>
  <c r="I262" i="13"/>
  <c r="O258" i="13"/>
  <c r="M258" i="13"/>
  <c r="K258" i="13"/>
  <c r="I258" i="13"/>
  <c r="O255" i="13"/>
  <c r="M255" i="13"/>
  <c r="K255" i="13"/>
  <c r="I255" i="13"/>
  <c r="O252" i="13"/>
  <c r="M252" i="13"/>
  <c r="K252" i="13"/>
  <c r="I252" i="13"/>
  <c r="O249" i="13"/>
  <c r="M249" i="13"/>
  <c r="K249" i="13"/>
  <c r="I249" i="13"/>
  <c r="O247" i="13"/>
  <c r="M247" i="13"/>
  <c r="K247" i="13"/>
  <c r="I247" i="13"/>
  <c r="O170" i="13"/>
  <c r="M170" i="13"/>
  <c r="K170" i="13"/>
  <c r="I170" i="13"/>
  <c r="O165" i="13"/>
  <c r="M165" i="13"/>
  <c r="K165" i="13"/>
  <c r="I165" i="13"/>
  <c r="O162" i="13"/>
  <c r="M162" i="13"/>
  <c r="K162" i="13"/>
  <c r="I162" i="13"/>
  <c r="O159" i="13"/>
  <c r="M159" i="13"/>
  <c r="K159" i="13"/>
  <c r="I159" i="13"/>
  <c r="O155" i="13"/>
  <c r="M155" i="13"/>
  <c r="K155" i="13"/>
  <c r="I155" i="13"/>
  <c r="O151" i="13"/>
  <c r="M151" i="13"/>
  <c r="K151" i="13"/>
  <c r="I151" i="13"/>
  <c r="O148" i="13"/>
  <c r="M148" i="13"/>
  <c r="K148" i="13"/>
  <c r="I148" i="13"/>
  <c r="O145" i="13"/>
  <c r="M145" i="13"/>
  <c r="K145" i="13"/>
  <c r="I145" i="13"/>
  <c r="O139" i="13"/>
  <c r="M139" i="13"/>
  <c r="K139" i="13"/>
  <c r="I139" i="13"/>
  <c r="O137" i="13"/>
  <c r="M137" i="13"/>
  <c r="K137" i="13"/>
  <c r="I137" i="13"/>
  <c r="O133" i="13"/>
  <c r="M133" i="13"/>
  <c r="K133" i="13"/>
  <c r="I133" i="13"/>
  <c r="O130" i="13"/>
  <c r="M130" i="13"/>
  <c r="K130" i="13"/>
  <c r="I130" i="13"/>
  <c r="O127" i="13"/>
  <c r="M127" i="13"/>
  <c r="K127" i="13"/>
  <c r="I127" i="13"/>
  <c r="O124" i="13"/>
  <c r="M124" i="13"/>
  <c r="K124" i="13"/>
  <c r="I124" i="13"/>
  <c r="O122" i="13"/>
  <c r="M122" i="13"/>
  <c r="K122" i="13"/>
  <c r="I122" i="13"/>
  <c r="O120" i="13"/>
  <c r="M120" i="13"/>
  <c r="K120" i="13"/>
  <c r="I120" i="13"/>
  <c r="O117" i="13"/>
  <c r="M117" i="13"/>
  <c r="K117" i="13"/>
  <c r="I117" i="13"/>
  <c r="O113" i="13"/>
  <c r="M113" i="13"/>
  <c r="K113" i="13"/>
  <c r="I113" i="13"/>
  <c r="O110" i="13"/>
  <c r="M110" i="13"/>
  <c r="K110" i="13"/>
  <c r="I110" i="13"/>
  <c r="O107" i="13"/>
  <c r="M107" i="13"/>
  <c r="K107" i="13"/>
  <c r="I107" i="13"/>
  <c r="O104" i="13"/>
  <c r="M104" i="13"/>
  <c r="K104" i="13"/>
  <c r="I104" i="13"/>
  <c r="O101" i="13"/>
  <c r="M101" i="13"/>
  <c r="K101" i="13"/>
  <c r="I101" i="13"/>
  <c r="O98" i="13"/>
  <c r="M98" i="13"/>
  <c r="K98" i="13"/>
  <c r="I98" i="13"/>
  <c r="O95" i="13"/>
  <c r="M95" i="13"/>
  <c r="K95" i="13"/>
  <c r="I95" i="13"/>
  <c r="O92" i="13"/>
  <c r="M92" i="13"/>
  <c r="K92" i="13"/>
  <c r="I92" i="13"/>
  <c r="O89" i="13"/>
  <c r="M89" i="13"/>
  <c r="K89" i="13"/>
  <c r="I89" i="13"/>
  <c r="O86" i="13"/>
  <c r="M86" i="13"/>
  <c r="K86" i="13"/>
  <c r="I86" i="13"/>
  <c r="O83" i="13"/>
  <c r="M83" i="13"/>
  <c r="K83" i="13"/>
  <c r="I83" i="13"/>
  <c r="O80" i="13"/>
  <c r="M80" i="13"/>
  <c r="K80" i="13"/>
  <c r="I80" i="13"/>
  <c r="O77" i="13"/>
  <c r="M77" i="13"/>
  <c r="K77" i="13"/>
  <c r="I77" i="13"/>
  <c r="O74" i="13"/>
  <c r="M74" i="13"/>
  <c r="K74" i="13"/>
  <c r="I74" i="13"/>
  <c r="O71" i="13"/>
  <c r="M71" i="13"/>
  <c r="K71" i="13"/>
  <c r="I71" i="13"/>
  <c r="O68" i="13"/>
  <c r="M68" i="13"/>
  <c r="K68" i="13"/>
  <c r="I68" i="13"/>
  <c r="O65" i="13"/>
  <c r="M65" i="13"/>
  <c r="K65" i="13"/>
  <c r="I65" i="13"/>
  <c r="O62" i="13"/>
  <c r="M62" i="13"/>
  <c r="K62" i="13"/>
  <c r="I62" i="13"/>
  <c r="O59" i="13"/>
  <c r="M59" i="13"/>
  <c r="K59" i="13"/>
  <c r="I59" i="13"/>
  <c r="O56" i="13"/>
  <c r="M56" i="13"/>
  <c r="K56" i="13"/>
  <c r="I56" i="13"/>
  <c r="O53" i="13"/>
  <c r="M53" i="13"/>
  <c r="K53" i="13"/>
  <c r="I53" i="13"/>
  <c r="O50" i="13"/>
  <c r="M50" i="13"/>
  <c r="K50" i="13"/>
  <c r="I50" i="13"/>
  <c r="AQ49" i="13"/>
  <c r="AP49" i="13"/>
  <c r="AO49" i="13"/>
  <c r="AN49" i="13"/>
  <c r="AM49" i="13"/>
  <c r="AL49" i="13"/>
  <c r="AK49" i="13"/>
  <c r="AJ49" i="13"/>
  <c r="AI49" i="13"/>
  <c r="AH49" i="13"/>
  <c r="AG49" i="13"/>
  <c r="AQ48" i="13"/>
  <c r="AQ48" i="13" a="1"/>
  <c r="AP48" i="13"/>
  <c r="AP48" i="13" a="1"/>
  <c r="AO48" i="13"/>
  <c r="AO48" i="13" a="1"/>
  <c r="AN48" i="13"/>
  <c r="AN48" i="13" a="1"/>
  <c r="AM48" i="13"/>
  <c r="AM48" i="13" a="1"/>
  <c r="AL48" i="13"/>
  <c r="AL48" i="13" a="1"/>
  <c r="AK48" i="13"/>
  <c r="AK48" i="13" a="1"/>
  <c r="AJ48" i="13"/>
  <c r="AJ48" i="13" a="1"/>
  <c r="AI48" i="13"/>
  <c r="AI48" i="13" a="1"/>
  <c r="AH48" i="13"/>
  <c r="AH48" i="13" a="1"/>
  <c r="AG48" i="13"/>
  <c r="AG48" i="13" a="1"/>
  <c r="AQ47" i="13"/>
  <c r="AP47" i="13"/>
  <c r="AO47" i="13"/>
  <c r="AN47" i="13"/>
  <c r="AM47" i="13"/>
  <c r="AL47" i="13"/>
  <c r="AK47" i="13"/>
  <c r="AJ47" i="13"/>
  <c r="AI47" i="13"/>
  <c r="AH47" i="13"/>
  <c r="AG47" i="13"/>
  <c r="O47" i="13"/>
  <c r="M47" i="13"/>
  <c r="K47" i="13"/>
  <c r="I47" i="13"/>
  <c r="AQ46" i="13"/>
  <c r="AQ46" i="13" a="1"/>
  <c r="AP46" i="13"/>
  <c r="AP46" i="13" a="1"/>
  <c r="AO46" i="13"/>
  <c r="AO46" i="13" a="1"/>
  <c r="AN46" i="13"/>
  <c r="AN46" i="13" a="1"/>
  <c r="AM46" i="13"/>
  <c r="AM46" i="13" a="1"/>
  <c r="AL46" i="13"/>
  <c r="AL46" i="13" a="1"/>
  <c r="AK46" i="13"/>
  <c r="AK46" i="13" a="1"/>
  <c r="AJ46" i="13"/>
  <c r="AJ46" i="13" a="1"/>
  <c r="AI46" i="13"/>
  <c r="AI46" i="13" a="1"/>
  <c r="AH46" i="13"/>
  <c r="AH46" i="13" a="1"/>
  <c r="AG46" i="13"/>
  <c r="AG46" i="13" a="1"/>
  <c r="O45" i="13"/>
  <c r="M45" i="13"/>
  <c r="K45" i="13"/>
  <c r="I45" i="13"/>
  <c r="O42" i="13"/>
  <c r="N42" i="13"/>
  <c r="M42" i="13"/>
  <c r="L42" i="13"/>
  <c r="K42" i="13"/>
  <c r="J42" i="13"/>
  <c r="I42" i="13"/>
  <c r="H42" i="13"/>
  <c r="G42" i="13"/>
  <c r="F42" i="13"/>
  <c r="E42" i="13"/>
  <c r="D40" i="13"/>
  <c r="D39" i="13"/>
  <c r="D38" i="13"/>
  <c r="D37" i="13"/>
  <c r="D36" i="13"/>
  <c r="D35" i="13"/>
  <c r="H31" i="13"/>
  <c r="H30" i="13"/>
  <c r="H29" i="13"/>
  <c r="H28" i="13"/>
  <c r="H27" i="13"/>
  <c r="H26" i="13"/>
  <c r="O392" i="12"/>
  <c r="M392" i="12"/>
  <c r="K392" i="12"/>
  <c r="I392" i="12"/>
  <c r="O389" i="12"/>
  <c r="M389" i="12"/>
  <c r="K389" i="12"/>
  <c r="I389" i="12"/>
  <c r="O386" i="12"/>
  <c r="M386" i="12"/>
  <c r="K386" i="12"/>
  <c r="I386" i="12"/>
  <c r="O383" i="12"/>
  <c r="M383" i="12"/>
  <c r="K383" i="12"/>
  <c r="I383" i="12"/>
  <c r="O380" i="12"/>
  <c r="M380" i="12"/>
  <c r="K380" i="12"/>
  <c r="I380" i="12"/>
  <c r="O375" i="12"/>
  <c r="M375" i="12"/>
  <c r="K375" i="12"/>
  <c r="I375" i="12"/>
  <c r="O372" i="12"/>
  <c r="M372" i="12"/>
  <c r="K372" i="12"/>
  <c r="I372" i="12"/>
  <c r="O368" i="12"/>
  <c r="M368" i="12"/>
  <c r="K368" i="12"/>
  <c r="I368" i="12"/>
  <c r="O361" i="12"/>
  <c r="M361" i="12"/>
  <c r="K361" i="12"/>
  <c r="I361" i="12"/>
  <c r="O358" i="12"/>
  <c r="M358" i="12"/>
  <c r="K358" i="12"/>
  <c r="I358" i="12"/>
  <c r="O355" i="12"/>
  <c r="M355" i="12"/>
  <c r="K355" i="12"/>
  <c r="I355" i="12"/>
  <c r="O351" i="12"/>
  <c r="M351" i="12"/>
  <c r="K351" i="12"/>
  <c r="I351" i="12"/>
  <c r="O348" i="12"/>
  <c r="M348" i="12"/>
  <c r="K348" i="12"/>
  <c r="I348" i="12"/>
  <c r="O344" i="12"/>
  <c r="M344" i="12"/>
  <c r="K344" i="12"/>
  <c r="I344" i="12"/>
  <c r="O341" i="12"/>
  <c r="M341" i="12"/>
  <c r="K341" i="12"/>
  <c r="I341" i="12"/>
  <c r="O338" i="12"/>
  <c r="M338" i="12"/>
  <c r="K338" i="12"/>
  <c r="I338" i="12"/>
  <c r="O335" i="12"/>
  <c r="M335" i="12"/>
  <c r="K335" i="12"/>
  <c r="I335" i="12"/>
  <c r="O331" i="12"/>
  <c r="M331" i="12"/>
  <c r="K331" i="12"/>
  <c r="I331" i="12"/>
  <c r="O327" i="12"/>
  <c r="M327" i="12"/>
  <c r="K327" i="12"/>
  <c r="I327" i="12"/>
  <c r="O324" i="12"/>
  <c r="M324" i="12"/>
  <c r="K324" i="12"/>
  <c r="I324" i="12"/>
  <c r="O321" i="12"/>
  <c r="M321" i="12"/>
  <c r="K321" i="12"/>
  <c r="I321" i="12"/>
  <c r="O318" i="12"/>
  <c r="M318" i="12"/>
  <c r="K318" i="12"/>
  <c r="I318" i="12"/>
  <c r="O315" i="12"/>
  <c r="M315" i="12"/>
  <c r="K315" i="12"/>
  <c r="I315" i="12"/>
  <c r="O312" i="12"/>
  <c r="M312" i="12"/>
  <c r="K312" i="12"/>
  <c r="I312" i="12"/>
  <c r="O309" i="12"/>
  <c r="M309" i="12"/>
  <c r="K309" i="12"/>
  <c r="I309" i="12"/>
  <c r="O306" i="12"/>
  <c r="M306" i="12"/>
  <c r="K306" i="12"/>
  <c r="I306" i="12"/>
  <c r="O303" i="12"/>
  <c r="M303" i="12"/>
  <c r="K303" i="12"/>
  <c r="I303" i="12"/>
  <c r="O300" i="12"/>
  <c r="M300" i="12"/>
  <c r="K300" i="12"/>
  <c r="I300" i="12"/>
  <c r="O297" i="12"/>
  <c r="M297" i="12"/>
  <c r="K297" i="12"/>
  <c r="I297" i="12"/>
  <c r="O294" i="12"/>
  <c r="M294" i="12"/>
  <c r="K294" i="12"/>
  <c r="I294" i="12"/>
  <c r="O291" i="12"/>
  <c r="M291" i="12"/>
  <c r="K291" i="12"/>
  <c r="I291" i="12"/>
  <c r="O287" i="12"/>
  <c r="M287" i="12"/>
  <c r="K287" i="12"/>
  <c r="I287" i="12"/>
  <c r="O284" i="12"/>
  <c r="M284" i="12"/>
  <c r="K284" i="12"/>
  <c r="I284" i="12"/>
  <c r="O281" i="12"/>
  <c r="M281" i="12"/>
  <c r="K281" i="12"/>
  <c r="I281" i="12"/>
  <c r="O278" i="12"/>
  <c r="M278" i="12"/>
  <c r="K278" i="12"/>
  <c r="I278" i="12"/>
  <c r="O274" i="12"/>
  <c r="M274" i="12"/>
  <c r="K274" i="12"/>
  <c r="I274" i="12"/>
  <c r="O270" i="12"/>
  <c r="M270" i="12"/>
  <c r="K270" i="12"/>
  <c r="I270" i="12"/>
  <c r="O267" i="12"/>
  <c r="M267" i="12"/>
  <c r="K267" i="12"/>
  <c r="I267" i="12"/>
  <c r="O264" i="12"/>
  <c r="M264" i="12"/>
  <c r="K264" i="12"/>
  <c r="I264" i="12"/>
  <c r="O259" i="12"/>
  <c r="M259" i="12"/>
  <c r="K259" i="12"/>
  <c r="I259" i="12"/>
  <c r="O256" i="12"/>
  <c r="M256" i="12"/>
  <c r="K256" i="12"/>
  <c r="I256" i="12"/>
  <c r="O247" i="12"/>
  <c r="M247" i="12"/>
  <c r="K247" i="12"/>
  <c r="I247" i="12"/>
  <c r="O244" i="12"/>
  <c r="M244" i="12"/>
  <c r="K244" i="12"/>
  <c r="I244" i="12"/>
  <c r="O241" i="12"/>
  <c r="M241" i="12"/>
  <c r="K241" i="12"/>
  <c r="I241" i="12"/>
  <c r="O238" i="12"/>
  <c r="M238" i="12"/>
  <c r="K238" i="12"/>
  <c r="I238" i="12"/>
  <c r="O235" i="12"/>
  <c r="M235" i="12"/>
  <c r="K235" i="12"/>
  <c r="I235" i="12"/>
  <c r="O232" i="12"/>
  <c r="M232" i="12"/>
  <c r="K232" i="12"/>
  <c r="I232" i="12"/>
  <c r="O161" i="12"/>
  <c r="M161" i="12"/>
  <c r="K161" i="12"/>
  <c r="I161" i="12"/>
  <c r="O156" i="12"/>
  <c r="M156" i="12"/>
  <c r="K156" i="12"/>
  <c r="I156" i="12"/>
  <c r="O153" i="12"/>
  <c r="M153" i="12"/>
  <c r="K153" i="12"/>
  <c r="I153" i="12"/>
  <c r="O150" i="12"/>
  <c r="M150" i="12"/>
  <c r="K150" i="12"/>
  <c r="I150" i="12"/>
  <c r="O146" i="12"/>
  <c r="M146" i="12"/>
  <c r="K146" i="12"/>
  <c r="I146" i="12"/>
  <c r="O142" i="12"/>
  <c r="M142" i="12"/>
  <c r="K142" i="12"/>
  <c r="I142" i="12"/>
  <c r="O139" i="12"/>
  <c r="M139" i="12"/>
  <c r="K139" i="12"/>
  <c r="I139" i="12"/>
  <c r="O136" i="12"/>
  <c r="M136" i="12"/>
  <c r="K136" i="12"/>
  <c r="I136" i="12"/>
  <c r="O130" i="12"/>
  <c r="M130" i="12"/>
  <c r="K130" i="12"/>
  <c r="I130" i="12"/>
  <c r="O128" i="12"/>
  <c r="M128" i="12"/>
  <c r="K128" i="12"/>
  <c r="I128" i="12"/>
  <c r="O124" i="12"/>
  <c r="M124" i="12"/>
  <c r="K124" i="12"/>
  <c r="I124" i="12"/>
  <c r="O121" i="12"/>
  <c r="M121" i="12"/>
  <c r="K121" i="12"/>
  <c r="I121" i="12"/>
  <c r="O118" i="12"/>
  <c r="M118" i="12"/>
  <c r="K118" i="12"/>
  <c r="I118" i="12"/>
  <c r="O115" i="12"/>
  <c r="M115" i="12"/>
  <c r="K115" i="12"/>
  <c r="I115" i="12"/>
  <c r="O113" i="12"/>
  <c r="M113" i="12"/>
  <c r="K113" i="12"/>
  <c r="I113" i="12"/>
  <c r="O111" i="12"/>
  <c r="M111" i="12"/>
  <c r="K111" i="12"/>
  <c r="I111" i="12"/>
  <c r="O108" i="12"/>
  <c r="M108" i="12"/>
  <c r="K108" i="12"/>
  <c r="I108" i="12"/>
  <c r="O104" i="12"/>
  <c r="M104" i="12"/>
  <c r="K104" i="12"/>
  <c r="I104" i="12"/>
  <c r="O101" i="12"/>
  <c r="M101" i="12"/>
  <c r="K101" i="12"/>
  <c r="I101" i="12"/>
  <c r="O98" i="12"/>
  <c r="M98" i="12"/>
  <c r="K98" i="12"/>
  <c r="I98" i="12"/>
  <c r="O95" i="12"/>
  <c r="M95" i="12"/>
  <c r="K95" i="12"/>
  <c r="I95" i="12"/>
  <c r="O92" i="12"/>
  <c r="M92" i="12"/>
  <c r="K92" i="12"/>
  <c r="I92" i="12"/>
  <c r="O89" i="12"/>
  <c r="M89" i="12"/>
  <c r="K89" i="12"/>
  <c r="I89" i="12"/>
  <c r="O86" i="12"/>
  <c r="M86" i="12"/>
  <c r="K86" i="12"/>
  <c r="I86" i="12"/>
  <c r="O83" i="12"/>
  <c r="M83" i="12"/>
  <c r="AO48" i="12" s="1"/>
  <c r="AO49" i="12" s="1"/>
  <c r="K83" i="12"/>
  <c r="I83" i="12"/>
  <c r="O80" i="12"/>
  <c r="M80" i="12"/>
  <c r="K80" i="12"/>
  <c r="I80" i="12"/>
  <c r="O77" i="12"/>
  <c r="M77" i="12"/>
  <c r="K77" i="12"/>
  <c r="I77" i="12"/>
  <c r="O74" i="12"/>
  <c r="M74" i="12"/>
  <c r="K74" i="12"/>
  <c r="I74" i="12"/>
  <c r="O71" i="12"/>
  <c r="M71" i="12"/>
  <c r="K71" i="12"/>
  <c r="I71" i="12"/>
  <c r="O68" i="12"/>
  <c r="M68" i="12"/>
  <c r="K68" i="12"/>
  <c r="I68" i="12"/>
  <c r="O65" i="12"/>
  <c r="M65" i="12"/>
  <c r="K65" i="12"/>
  <c r="I65" i="12"/>
  <c r="O62" i="12"/>
  <c r="M62" i="12"/>
  <c r="K62" i="12"/>
  <c r="I62" i="12"/>
  <c r="O59" i="12"/>
  <c r="M59" i="12"/>
  <c r="K59" i="12"/>
  <c r="I59" i="12"/>
  <c r="O56" i="12"/>
  <c r="M56" i="12"/>
  <c r="K56" i="12"/>
  <c r="I56" i="12"/>
  <c r="O53" i="12"/>
  <c r="M53" i="12"/>
  <c r="K53" i="12"/>
  <c r="I53" i="12"/>
  <c r="O50" i="12"/>
  <c r="M50" i="12"/>
  <c r="K50" i="12"/>
  <c r="I50" i="12"/>
  <c r="AQ48" i="12"/>
  <c r="AQ49" i="12" s="1"/>
  <c r="AQ48" i="12" a="1"/>
  <c r="AP48" i="12"/>
  <c r="AP49" i="12" s="1"/>
  <c r="AP48" i="12" a="1"/>
  <c r="AO48" i="12" a="1"/>
  <c r="AN48" i="12"/>
  <c r="AN49" i="12" s="1"/>
  <c r="AN48" i="12" a="1"/>
  <c r="AM48" i="12" a="1"/>
  <c r="AL48" i="12"/>
  <c r="AL49" i="12" s="1"/>
  <c r="AL48" i="12" a="1"/>
  <c r="AK48" i="12" a="1"/>
  <c r="AJ48" i="12"/>
  <c r="AJ49" i="12" s="1"/>
  <c r="AJ48" i="12" a="1"/>
  <c r="AI48" i="12"/>
  <c r="AI49" i="12" s="1"/>
  <c r="AI48" i="12" a="1"/>
  <c r="AH48" i="12"/>
  <c r="AH49" i="12" s="1"/>
  <c r="AH48" i="12" a="1"/>
  <c r="AG48" i="12"/>
  <c r="AG49" i="12" s="1"/>
  <c r="AG48" i="12" a="1"/>
  <c r="O47" i="12"/>
  <c r="M47" i="12"/>
  <c r="K47" i="12"/>
  <c r="I47" i="12"/>
  <c r="AQ46" i="12" a="1"/>
  <c r="AQ46" i="12" s="1"/>
  <c r="AP46" i="12" a="1"/>
  <c r="AP46" i="12" s="1"/>
  <c r="AP47" i="12" s="1"/>
  <c r="AN46" i="12" a="1"/>
  <c r="AN46" i="12" s="1"/>
  <c r="L42" i="12" s="1"/>
  <c r="AL46" i="12" a="1"/>
  <c r="AL46" i="12" s="1"/>
  <c r="J42" i="12" s="1"/>
  <c r="AJ46" i="12" a="1"/>
  <c r="AJ46" i="12" s="1"/>
  <c r="AI46" i="12" a="1"/>
  <c r="AI46" i="12" s="1"/>
  <c r="AH46" i="12" a="1"/>
  <c r="AH46" i="12" s="1"/>
  <c r="F42" i="12" s="1"/>
  <c r="AG46" i="12" a="1"/>
  <c r="AG46" i="12" s="1"/>
  <c r="AG47" i="12" s="1"/>
  <c r="O45" i="12"/>
  <c r="M45" i="12"/>
  <c r="K45" i="12"/>
  <c r="I45" i="12"/>
  <c r="D40" i="12"/>
  <c r="D39" i="12"/>
  <c r="D38" i="12"/>
  <c r="D37" i="12"/>
  <c r="D36" i="12"/>
  <c r="D35" i="12"/>
  <c r="H31" i="12"/>
  <c r="H30" i="12"/>
  <c r="H29" i="12"/>
  <c r="H28" i="12"/>
  <c r="H27" i="12"/>
  <c r="H26" i="12"/>
  <c r="AC44" i="14" a="1"/>
  <c r="AD44" i="13" a="1"/>
  <c r="AC44" i="12" a="1"/>
  <c r="AC44" i="13" a="1"/>
  <c r="AD44" i="14" a="1"/>
  <c r="AD44" i="12" a="1"/>
  <c r="AO46" i="12" l="1" a="1"/>
  <c r="AO46" i="12" s="1"/>
  <c r="M42" i="12" s="1"/>
  <c r="AM48" i="12"/>
  <c r="AM49" i="12" s="1"/>
  <c r="AM46" i="12" a="1"/>
  <c r="AM46" i="12" s="1"/>
  <c r="AK46" i="12" a="1"/>
  <c r="AK46" i="12" s="1"/>
  <c r="AK47" i="12" s="1"/>
  <c r="N42" i="12"/>
  <c r="AK48" i="12"/>
  <c r="AK49" i="12" s="1"/>
  <c r="AN47" i="12"/>
  <c r="AJ47" i="12"/>
  <c r="H42" i="12"/>
  <c r="AL47" i="12"/>
  <c r="AI47" i="12"/>
  <c r="G42" i="12"/>
  <c r="AQ47" i="12"/>
  <c r="O42" i="12"/>
  <c r="E42" i="12"/>
  <c r="AH47" i="12"/>
  <c r="AC44" i="13"/>
  <c r="AD44" i="13"/>
  <c r="AC44" i="12"/>
  <c r="AD44" i="12"/>
  <c r="AC44" i="14"/>
  <c r="AD44" i="14"/>
  <c r="AO47" i="12" l="1"/>
  <c r="AM47" i="12"/>
  <c r="K42" i="12"/>
  <c r="I42" i="12"/>
</calcChain>
</file>

<file path=xl/sharedStrings.xml><?xml version="1.0" encoding="utf-8"?>
<sst xmlns="http://schemas.openxmlformats.org/spreadsheetml/2006/main" count="17940" uniqueCount="4832">
  <si>
    <t>Code</t>
  </si>
  <si>
    <t>Name</t>
  </si>
  <si>
    <t>Province</t>
  </si>
  <si>
    <t>Type</t>
  </si>
  <si>
    <t>NC082</t>
  </si>
  <si>
    <t>!Kai !Garib</t>
  </si>
  <si>
    <t>Northern Cape</t>
  </si>
  <si>
    <t>NC084</t>
  </si>
  <si>
    <t>!Kheis</t>
  </si>
  <si>
    <t>KZN263</t>
  </si>
  <si>
    <t>AbaQulusi</t>
  </si>
  <si>
    <t>Kwazulu-Natal</t>
  </si>
  <si>
    <t>KZN238</t>
  </si>
  <si>
    <t>Alfred Duma</t>
  </si>
  <si>
    <t>DC44</t>
  </si>
  <si>
    <t>Alfred Nzo District Municipality</t>
  </si>
  <si>
    <t>Eastern Cape</t>
  </si>
  <si>
    <t>EC124</t>
  </si>
  <si>
    <t>Amahlathi</t>
  </si>
  <si>
    <t>DC25</t>
  </si>
  <si>
    <t>Amajuba District Municipality</t>
  </si>
  <si>
    <t>LIM334</t>
  </si>
  <si>
    <t>Ba-Phalaborwa</t>
  </si>
  <si>
    <t>Limpopo</t>
  </si>
  <si>
    <t>WC053</t>
  </si>
  <si>
    <t>Beaufort West</t>
  </si>
  <si>
    <t>Western Cape</t>
  </si>
  <si>
    <t>LIM366</t>
  </si>
  <si>
    <t>Bela-Bela</t>
  </si>
  <si>
    <t>WC013</t>
  </si>
  <si>
    <t>Bergrivier</t>
  </si>
  <si>
    <t>KZN276</t>
  </si>
  <si>
    <t>Big Five Hlabisa</t>
  </si>
  <si>
    <t>WC047</t>
  </si>
  <si>
    <t>Bitou</t>
  </si>
  <si>
    <t>EC102</t>
  </si>
  <si>
    <t>Blue Crane Route</t>
  </si>
  <si>
    <t>DC37</t>
  </si>
  <si>
    <t>Bojanala Platinum District Municipality</t>
  </si>
  <si>
    <t>North West</t>
  </si>
  <si>
    <t>WC025</t>
  </si>
  <si>
    <t>Breede Valley</t>
  </si>
  <si>
    <t>BUF</t>
  </si>
  <si>
    <t>Buffalo City</t>
  </si>
  <si>
    <t>WC033</t>
  </si>
  <si>
    <t>Cape Agulhas</t>
  </si>
  <si>
    <t>DC2</t>
  </si>
  <si>
    <t>Cape Winelands District Municipality</t>
  </si>
  <si>
    <t>WC012</t>
  </si>
  <si>
    <t>Cederberg</t>
  </si>
  <si>
    <t>DC5</t>
  </si>
  <si>
    <t>Central Karoo District Municipality</t>
  </si>
  <si>
    <t>DC13</t>
  </si>
  <si>
    <t>Chris Hani District Municipality</t>
  </si>
  <si>
    <t>NW403</t>
  </si>
  <si>
    <t>City of Matlosana</t>
  </si>
  <si>
    <t>KZN254</t>
  </si>
  <si>
    <t>Dannhauser</t>
  </si>
  <si>
    <t>NC087</t>
  </si>
  <si>
    <t>Dawid Kruiper</t>
  </si>
  <si>
    <t>FS192</t>
  </si>
  <si>
    <t>Dihlabeng</t>
  </si>
  <si>
    <t>Free State</t>
  </si>
  <si>
    <t>NC092</t>
  </si>
  <si>
    <t>Dikgatlong</t>
  </si>
  <si>
    <t>NW384</t>
  </si>
  <si>
    <t>Ditsobotla</t>
  </si>
  <si>
    <t>EC101</t>
  </si>
  <si>
    <t>Dr Beyers Naude</t>
  </si>
  <si>
    <t>DC40</t>
  </si>
  <si>
    <t>Dr Kenneth Kaunda District Municipality</t>
  </si>
  <si>
    <t>KZN436</t>
  </si>
  <si>
    <t>Dr Nkosazana Dlamini Zuma</t>
  </si>
  <si>
    <t>DC39</t>
  </si>
  <si>
    <t>Dr Ruth Segomotsi Mompati District Municipality</t>
  </si>
  <si>
    <t>WC023</t>
  </si>
  <si>
    <t>Drakenstein</t>
  </si>
  <si>
    <t>KZN261</t>
  </si>
  <si>
    <t>eDumbe</t>
  </si>
  <si>
    <t>LIM472</t>
  </si>
  <si>
    <t>Elias Motsoaledi</t>
  </si>
  <si>
    <t>EC141</t>
  </si>
  <si>
    <t>Elundini</t>
  </si>
  <si>
    <t>KZN253</t>
  </si>
  <si>
    <t>eMadlangeni</t>
  </si>
  <si>
    <t>EC136</t>
  </si>
  <si>
    <t>Emalahleni</t>
  </si>
  <si>
    <t>GT421</t>
  </si>
  <si>
    <t>Emfuleni</t>
  </si>
  <si>
    <t>Gauteng</t>
  </si>
  <si>
    <t>NC073</t>
  </si>
  <si>
    <t>Emthanjeni</t>
  </si>
  <si>
    <t>KZN241</t>
  </si>
  <si>
    <t>eNdumeni</t>
  </si>
  <si>
    <t>EC137</t>
  </si>
  <si>
    <t>Engcobo</t>
  </si>
  <si>
    <t>EC139</t>
  </si>
  <si>
    <t>Enoch Mgijima</t>
  </si>
  <si>
    <t>LIM471</t>
  </si>
  <si>
    <t>Ephraim Mogale</t>
  </si>
  <si>
    <t>DC20</t>
  </si>
  <si>
    <t>Fezile Dabi District Municipality</t>
  </si>
  <si>
    <t>DC9</t>
  </si>
  <si>
    <t>Frances Baard District Municipality</t>
  </si>
  <si>
    <t>NC453</t>
  </si>
  <si>
    <t>Gamagara</t>
  </si>
  <si>
    <t>NC452</t>
  </si>
  <si>
    <t>Ga-Segonyana</t>
  </si>
  <si>
    <t>WC044</t>
  </si>
  <si>
    <t>George</t>
  </si>
  <si>
    <t>EC123</t>
  </si>
  <si>
    <t>Great Kei</t>
  </si>
  <si>
    <t>LIM331</t>
  </si>
  <si>
    <t>Greater Giyani</t>
  </si>
  <si>
    <t>KZN433</t>
  </si>
  <si>
    <t>Greater Kokstad</t>
  </si>
  <si>
    <t>LIM332</t>
  </si>
  <si>
    <t>Greater Letaba</t>
  </si>
  <si>
    <t>NW394</t>
  </si>
  <si>
    <t>Greater Taung</t>
  </si>
  <si>
    <t>LIM333</t>
  </si>
  <si>
    <t>Greater Tzaneen</t>
  </si>
  <si>
    <t>NC065</t>
  </si>
  <si>
    <t>Hantam</t>
  </si>
  <si>
    <t>DC43</t>
  </si>
  <si>
    <t>Harry Gwala District Municipality</t>
  </si>
  <si>
    <t>WC042</t>
  </si>
  <si>
    <t>Hessequa</t>
  </si>
  <si>
    <t>DC29</t>
  </si>
  <si>
    <t>iLembe District Municipality</t>
  </si>
  <si>
    <t>KZN224</t>
  </si>
  <si>
    <t>iMpendle</t>
  </si>
  <si>
    <t>KZN237</t>
  </si>
  <si>
    <t>iNkosi Langalibalele</t>
  </si>
  <si>
    <t>EC135</t>
  </si>
  <si>
    <t>Intsika Yethu</t>
  </si>
  <si>
    <t>EC131</t>
  </si>
  <si>
    <t>Inxuba Yethemba</t>
  </si>
  <si>
    <t>NW405</t>
  </si>
  <si>
    <t>JB Marks</t>
  </si>
  <si>
    <t>DC14</t>
  </si>
  <si>
    <t>Joe Gqabi District Municipality</t>
  </si>
  <si>
    <t>NC451</t>
  </si>
  <si>
    <t>Joe Morolong</t>
  </si>
  <si>
    <t>DC45</t>
  </si>
  <si>
    <t>John Taolo Gaetsewe District Municipality</t>
  </si>
  <si>
    <t>KZN272</t>
  </si>
  <si>
    <t>Jozini</t>
  </si>
  <si>
    <t>NW397</t>
  </si>
  <si>
    <t>Kagisano-Molopo</t>
  </si>
  <si>
    <t>NC064</t>
  </si>
  <si>
    <t>Kamiesberg</t>
  </si>
  <si>
    <t>WC041</t>
  </si>
  <si>
    <t>Kannaland</t>
  </si>
  <si>
    <t>NC074</t>
  </si>
  <si>
    <t>Kareeberg</t>
  </si>
  <si>
    <t>NC066</t>
  </si>
  <si>
    <t>Karoo Hoogland</t>
  </si>
  <si>
    <t>NC086</t>
  </si>
  <si>
    <t>Kgatelopele</t>
  </si>
  <si>
    <t>NW374</t>
  </si>
  <si>
    <t>Kgetlengrivier</t>
  </si>
  <si>
    <t>NC067</t>
  </si>
  <si>
    <t>Khâi-Ma</t>
  </si>
  <si>
    <t>DC28</t>
  </si>
  <si>
    <t>King Cetshwayo District Municipality</t>
  </si>
  <si>
    <t>EC157</t>
  </si>
  <si>
    <t>King Sabata Dalindyebo</t>
  </si>
  <si>
    <t>WC048</t>
  </si>
  <si>
    <t>Knysna</t>
  </si>
  <si>
    <t>FS162</t>
  </si>
  <si>
    <t>Kopanong</t>
  </si>
  <si>
    <t>EC108</t>
  </si>
  <si>
    <t>Kouga</t>
  </si>
  <si>
    <t>EC109</t>
  </si>
  <si>
    <t>Kou-Kamma</t>
  </si>
  <si>
    <t>KZN292</t>
  </si>
  <si>
    <t>KwaDukuza</t>
  </si>
  <si>
    <t>WC051</t>
  </si>
  <si>
    <t>Laingsburg</t>
  </si>
  <si>
    <t>WC026</t>
  </si>
  <si>
    <t>Langeberg</t>
  </si>
  <si>
    <t>DC18</t>
  </si>
  <si>
    <t>Lejweleputswa District Municipality</t>
  </si>
  <si>
    <t>NW396</t>
  </si>
  <si>
    <t>Lekwa-Teemane</t>
  </si>
  <si>
    <t>LIM362</t>
  </si>
  <si>
    <t>Lephalale</t>
  </si>
  <si>
    <t>GT423</t>
  </si>
  <si>
    <t>Lesedi</t>
  </si>
  <si>
    <t>FS161</t>
  </si>
  <si>
    <t>Letsemeng</t>
  </si>
  <si>
    <t>NW372</t>
  </si>
  <si>
    <t>Madibeng</t>
  </si>
  <si>
    <t>NW383</t>
  </si>
  <si>
    <t>Mafikeng</t>
  </si>
  <si>
    <t>FS205</t>
  </si>
  <si>
    <t>Mafube</t>
  </si>
  <si>
    <t>NC093</t>
  </si>
  <si>
    <t>Magareng</t>
  </si>
  <si>
    <t>EC104</t>
  </si>
  <si>
    <t>Makana</t>
  </si>
  <si>
    <t>LIM473</t>
  </si>
  <si>
    <t>Makhuduthamaga</t>
  </si>
  <si>
    <t>FS194</t>
  </si>
  <si>
    <t>Maluti-a-Phofung</t>
  </si>
  <si>
    <t>NW393</t>
  </si>
  <si>
    <t>Mamusa</t>
  </si>
  <si>
    <t>KZN291</t>
  </si>
  <si>
    <t>Mandeni</t>
  </si>
  <si>
    <t>FS196</t>
  </si>
  <si>
    <t>Mantsopa</t>
  </si>
  <si>
    <t>KZN294</t>
  </si>
  <si>
    <t>Maphumulo</t>
  </si>
  <si>
    <t>NW404</t>
  </si>
  <si>
    <t>Maquassi Hills</t>
  </si>
  <si>
    <t>LIM335</t>
  </si>
  <si>
    <t>Maruleng</t>
  </si>
  <si>
    <t>FS181</t>
  </si>
  <si>
    <t>Masilonyana</t>
  </si>
  <si>
    <t>EC441</t>
  </si>
  <si>
    <t>Matatiele</t>
  </si>
  <si>
    <t>FS184</t>
  </si>
  <si>
    <t>Matjhabeng</t>
  </si>
  <si>
    <t>WC011</t>
  </si>
  <si>
    <t>Matzikama</t>
  </si>
  <si>
    <t>EC121</t>
  </si>
  <si>
    <t>Mbhashe</t>
  </si>
  <si>
    <t>GT484</t>
  </si>
  <si>
    <t>Merafong City</t>
  </si>
  <si>
    <t>FS204</t>
  </si>
  <si>
    <t>Metsimaholo</t>
  </si>
  <si>
    <t>EC156</t>
  </si>
  <si>
    <t>Mhlontlo</t>
  </si>
  <si>
    <t>GT422</t>
  </si>
  <si>
    <t>Midvaal</t>
  </si>
  <si>
    <t>KZN226</t>
  </si>
  <si>
    <t>Mkhambathini</t>
  </si>
  <si>
    <t>EC122</t>
  </si>
  <si>
    <t>Mnquma</t>
  </si>
  <si>
    <t>LIM368</t>
  </si>
  <si>
    <t>Modimolle-Mookgopong</t>
  </si>
  <si>
    <t>LIM367</t>
  </si>
  <si>
    <t>Mogalakwena</t>
  </si>
  <si>
    <t>GT481</t>
  </si>
  <si>
    <t>Mogale City</t>
  </si>
  <si>
    <t>FS163</t>
  </si>
  <si>
    <t>Mohokare</t>
  </si>
  <si>
    <t>DC33</t>
  </si>
  <si>
    <t>Mopani District Municipality</t>
  </si>
  <si>
    <t>FS201</t>
  </si>
  <si>
    <t>Moqhaka</t>
  </si>
  <si>
    <t>NW371</t>
  </si>
  <si>
    <t>Moretele</t>
  </si>
  <si>
    <t>NW375</t>
  </si>
  <si>
    <t>Moses Kotane</t>
  </si>
  <si>
    <t>WC043</t>
  </si>
  <si>
    <t>Mossel Bay</t>
  </si>
  <si>
    <t>KZN223</t>
  </si>
  <si>
    <t>Mpofana</t>
  </si>
  <si>
    <t>KZN225</t>
  </si>
  <si>
    <t>Msunduzi</t>
  </si>
  <si>
    <t>KZN285</t>
  </si>
  <si>
    <t>Mthonjaneni</t>
  </si>
  <si>
    <t>KZN275</t>
  </si>
  <si>
    <t>Mtubatuba</t>
  </si>
  <si>
    <t>FS185</t>
  </si>
  <si>
    <t>Nala</t>
  </si>
  <si>
    <t>NW392</t>
  </si>
  <si>
    <t>Naledi</t>
  </si>
  <si>
    <t>NC062</t>
  </si>
  <si>
    <t>Nama Khoi</t>
  </si>
  <si>
    <t>DC6</t>
  </si>
  <si>
    <t>Namakwa District Municipality</t>
  </si>
  <si>
    <t>EC105</t>
  </si>
  <si>
    <t>Ndlambe</t>
  </si>
  <si>
    <t>KZN293</t>
  </si>
  <si>
    <t>Ndwedwe</t>
  </si>
  <si>
    <t>NMA</t>
  </si>
  <si>
    <t>Nelson Mandela Bay</t>
  </si>
  <si>
    <t>LIM341</t>
  </si>
  <si>
    <t>LIM343</t>
  </si>
  <si>
    <t>KZN252</t>
  </si>
  <si>
    <t>Newcastle</t>
  </si>
  <si>
    <t>DC38</t>
  </si>
  <si>
    <t>Ngaka Modiri Molema District Municipality</t>
  </si>
  <si>
    <t>EC126</t>
  </si>
  <si>
    <t>Ngqushwa</t>
  </si>
  <si>
    <t>EC153</t>
  </si>
  <si>
    <t>Ngquza Hill</t>
  </si>
  <si>
    <t>FS203</t>
  </si>
  <si>
    <t>Ngwathe</t>
  </si>
  <si>
    <t>KZN286</t>
  </si>
  <si>
    <t>Nkandla</t>
  </si>
  <si>
    <t>FS193</t>
  </si>
  <si>
    <t>Nketoana</t>
  </si>
  <si>
    <t>KZN265</t>
  </si>
  <si>
    <t>Nongoma</t>
  </si>
  <si>
    <t>KZN242</t>
  </si>
  <si>
    <t>Nquthu</t>
  </si>
  <si>
    <t>EC444</t>
  </si>
  <si>
    <t>Ntabankulu</t>
  </si>
  <si>
    <t>EC155</t>
  </si>
  <si>
    <t>Nyandeni</t>
  </si>
  <si>
    <t>DC15</t>
  </si>
  <si>
    <t>O.R. Tambo District Municipality</t>
  </si>
  <si>
    <t>KZN235</t>
  </si>
  <si>
    <t>Okhahlamba</t>
  </si>
  <si>
    <t>WC045</t>
  </si>
  <si>
    <t>Oudtshoorn</t>
  </si>
  <si>
    <t>DC3</t>
  </si>
  <si>
    <t>Overberg District Municipality</t>
  </si>
  <si>
    <t>WC032</t>
  </si>
  <si>
    <t>Overstrand</t>
  </si>
  <si>
    <t>NC094</t>
  </si>
  <si>
    <t>Phokwane</t>
  </si>
  <si>
    <t>FS195</t>
  </si>
  <si>
    <t>Phumelela</t>
  </si>
  <si>
    <t>DC7</t>
  </si>
  <si>
    <t>Pixley Ka Seme District Municipality</t>
  </si>
  <si>
    <t>EC154</t>
  </si>
  <si>
    <t>Port St Johns</t>
  </si>
  <si>
    <t>WC052</t>
  </si>
  <si>
    <t>Prince Albert</t>
  </si>
  <si>
    <t>NW385</t>
  </si>
  <si>
    <t>Ramotshere Moiloa</t>
  </si>
  <si>
    <t>GT485</t>
  </si>
  <si>
    <t>Rand West City</t>
  </si>
  <si>
    <t>NW381</t>
  </si>
  <si>
    <t>Ratlou</t>
  </si>
  <si>
    <t>EC129</t>
  </si>
  <si>
    <t>Raymond Mhlaba</t>
  </si>
  <si>
    <t>NC075</t>
  </si>
  <si>
    <t>Renosterberg</t>
  </si>
  <si>
    <t>KZN227</t>
  </si>
  <si>
    <t>Richmond</t>
  </si>
  <si>
    <t>NC061</t>
  </si>
  <si>
    <t>Richtersveld</t>
  </si>
  <si>
    <t>NW373</t>
  </si>
  <si>
    <t>Rustenburg</t>
  </si>
  <si>
    <t>EC138</t>
  </si>
  <si>
    <t>Sakhisizwe</t>
  </si>
  <si>
    <t>WC014</t>
  </si>
  <si>
    <t>Saldanha Bay</t>
  </si>
  <si>
    <t>DC42</t>
  </si>
  <si>
    <t>Sedibeng District Municipality</t>
  </si>
  <si>
    <t>DC47</t>
  </si>
  <si>
    <t>Sekhukhune District Municipality</t>
  </si>
  <si>
    <t>EC142</t>
  </si>
  <si>
    <t>Senqu</t>
  </si>
  <si>
    <t>FS191</t>
  </si>
  <si>
    <t>Setsoto</t>
  </si>
  <si>
    <t>NC078</t>
  </si>
  <si>
    <t>Siyancuma</t>
  </si>
  <si>
    <t>NC077</t>
  </si>
  <si>
    <t>Siyathemba</t>
  </si>
  <si>
    <t>NC091</t>
  </si>
  <si>
    <t>Sol Plaatjie</t>
  </si>
  <si>
    <t>WC024</t>
  </si>
  <si>
    <t>Stellenbosch</t>
  </si>
  <si>
    <t>EC106</t>
  </si>
  <si>
    <t>Sundays River Valley</t>
  </si>
  <si>
    <t>WC015</t>
  </si>
  <si>
    <t>Swartland</t>
  </si>
  <si>
    <t>WC034</t>
  </si>
  <si>
    <t>Swellendam</t>
  </si>
  <si>
    <t>LIM361</t>
  </si>
  <si>
    <t>Thabazimbi</t>
  </si>
  <si>
    <t>DC19</t>
  </si>
  <si>
    <t>Thabo Mofutsanyana District Municipality</t>
  </si>
  <si>
    <t>WC031</t>
  </si>
  <si>
    <t>Theewaterskloof</t>
  </si>
  <si>
    <t>NC076</t>
  </si>
  <si>
    <t>Thembelihle</t>
  </si>
  <si>
    <t>FS182</t>
  </si>
  <si>
    <t>Tokologo</t>
  </si>
  <si>
    <t>NC085</t>
  </si>
  <si>
    <t>Tsantsabane</t>
  </si>
  <si>
    <t>NW382</t>
  </si>
  <si>
    <t>Tswaing</t>
  </si>
  <si>
    <t>FS183</t>
  </si>
  <si>
    <t>Tswelopele</t>
  </si>
  <si>
    <t>KZN434</t>
  </si>
  <si>
    <t>uBuhlebezwe</t>
  </si>
  <si>
    <t>NC071</t>
  </si>
  <si>
    <t>Ubuntu</t>
  </si>
  <si>
    <t>KZN266</t>
  </si>
  <si>
    <t>Ulundi</t>
  </si>
  <si>
    <t>KZN281</t>
  </si>
  <si>
    <t>uMfolozi</t>
  </si>
  <si>
    <t>DC22</t>
  </si>
  <si>
    <t>uMgungundlovu District Municipality</t>
  </si>
  <si>
    <t>KZN271</t>
  </si>
  <si>
    <t>uMhlabuyalingana</t>
  </si>
  <si>
    <t>KZN282</t>
  </si>
  <si>
    <t>uMhlathuze</t>
  </si>
  <si>
    <t>DC27</t>
  </si>
  <si>
    <t>uMkhanyakude District Municipality</t>
  </si>
  <si>
    <t>KZN284</t>
  </si>
  <si>
    <t>uMlalazi</t>
  </si>
  <si>
    <t>KZN222</t>
  </si>
  <si>
    <t>uMngeni</t>
  </si>
  <si>
    <t>KZN221</t>
  </si>
  <si>
    <t>uMshwathi</t>
  </si>
  <si>
    <t>KZN244</t>
  </si>
  <si>
    <t>uMsinga</t>
  </si>
  <si>
    <t>NC072</t>
  </si>
  <si>
    <t>Umsobomvu</t>
  </si>
  <si>
    <t>KZN245</t>
  </si>
  <si>
    <t>uMvoti</t>
  </si>
  <si>
    <t>KZN435</t>
  </si>
  <si>
    <t>uMzimkhulu</t>
  </si>
  <si>
    <t>EC442</t>
  </si>
  <si>
    <t>Umzimvubu</t>
  </si>
  <si>
    <t>DC24</t>
  </si>
  <si>
    <t>uMzinyathi District Municipality</t>
  </si>
  <si>
    <t>KZN262</t>
  </si>
  <si>
    <t>uPhongolo</t>
  </si>
  <si>
    <t>DC23</t>
  </si>
  <si>
    <t>uThukela District Municipality</t>
  </si>
  <si>
    <t>EC145</t>
  </si>
  <si>
    <t>Walter Sisulu</t>
  </si>
  <si>
    <t>DC36</t>
  </si>
  <si>
    <t>Waterberg District Municipality</t>
  </si>
  <si>
    <t>DC1</t>
  </si>
  <si>
    <t>West Coast District Municipality</t>
  </si>
  <si>
    <t>DC48</t>
  </si>
  <si>
    <t>West Rand District Municipality</t>
  </si>
  <si>
    <t>EC443</t>
  </si>
  <si>
    <t>Winnie Madikizela-Mandela</t>
  </si>
  <si>
    <t>WC022</t>
  </si>
  <si>
    <t>Witzenberg</t>
  </si>
  <si>
    <t>DC16</t>
  </si>
  <si>
    <t>Xhariep District Municipality</t>
  </si>
  <si>
    <t>DC26</t>
  </si>
  <si>
    <t>Zululand District Municipality</t>
  </si>
  <si>
    <t>DC12</t>
  </si>
  <si>
    <t>Amathole District Municipality</t>
  </si>
  <si>
    <t>LIM351</t>
  </si>
  <si>
    <t>Blouberg</t>
  </si>
  <si>
    <t>MP325</t>
  </si>
  <si>
    <t>Bushbuckridge</t>
  </si>
  <si>
    <t>Mpumalanga</t>
  </si>
  <si>
    <t>DC35</t>
  </si>
  <si>
    <t>Capricorn District Municipality</t>
  </si>
  <si>
    <t>MP301</t>
  </si>
  <si>
    <t>Chief Albert Luthuli</t>
  </si>
  <si>
    <t>CPT</t>
  </si>
  <si>
    <t>City of Cape Town</t>
  </si>
  <si>
    <t>EKU</t>
  </si>
  <si>
    <t>City of Ekurhuleni</t>
  </si>
  <si>
    <t>JHB</t>
  </si>
  <si>
    <t>City of Johannesburg</t>
  </si>
  <si>
    <t>MP326</t>
  </si>
  <si>
    <t>City of Mbombela</t>
  </si>
  <si>
    <t>TSH</t>
  </si>
  <si>
    <t>City of Tshwane</t>
  </si>
  <si>
    <t>LIM345</t>
  </si>
  <si>
    <t>Collins Chabane</t>
  </si>
  <si>
    <t>MP306</t>
  </si>
  <si>
    <t>Dipaleseng</t>
  </si>
  <si>
    <t>MP316</t>
  </si>
  <si>
    <t>Dr JS Moroka</t>
  </si>
  <si>
    <t>MP304</t>
  </si>
  <si>
    <t>Dr Pixley ka Isaka Seme</t>
  </si>
  <si>
    <t>DC32</t>
  </si>
  <si>
    <t>Ehlanzeni District Municipality</t>
  </si>
  <si>
    <t>MP314</t>
  </si>
  <si>
    <t>Emakhazeni</t>
  </si>
  <si>
    <t>MP312</t>
  </si>
  <si>
    <t>ETH</t>
  </si>
  <si>
    <t>eThekwini</t>
  </si>
  <si>
    <t>DC4</t>
  </si>
  <si>
    <t>Garden Route District Municipality</t>
  </si>
  <si>
    <t>DC30</t>
  </si>
  <si>
    <t>Gert Sibande District Municipality</t>
  </si>
  <si>
    <t>MP307</t>
  </si>
  <si>
    <t>Govan Mbeki</t>
  </si>
  <si>
    <t>MP305</t>
  </si>
  <si>
    <t>Lekwa</t>
  </si>
  <si>
    <t>LIM355</t>
  </si>
  <si>
    <t>Lepele-Nkumpi</t>
  </si>
  <si>
    <t>LIM344</t>
  </si>
  <si>
    <t>Makhado</t>
  </si>
  <si>
    <t>MAN</t>
  </si>
  <si>
    <t>Mangaung</t>
  </si>
  <si>
    <t>MP303</t>
  </si>
  <si>
    <t>Mkhondo</t>
  </si>
  <si>
    <t>LIM353</t>
  </si>
  <si>
    <t>Molemole</t>
  </si>
  <si>
    <t>MP302</t>
  </si>
  <si>
    <t>Msukaligwa</t>
  </si>
  <si>
    <t>DC31</t>
  </si>
  <si>
    <t>Nkangala District Municipality</t>
  </si>
  <si>
    <t>MP324</t>
  </si>
  <si>
    <t>Nkomazi</t>
  </si>
  <si>
    <t>LIM354</t>
  </si>
  <si>
    <t>Polokwane</t>
  </si>
  <si>
    <t>KZN216</t>
  </si>
  <si>
    <t>Ray Nkonyeni</t>
  </si>
  <si>
    <t>DC10</t>
  </si>
  <si>
    <t>Sarah Baartman District Municipality</t>
  </si>
  <si>
    <t>MP313</t>
  </si>
  <si>
    <t>Steve Tshwete</t>
  </si>
  <si>
    <t>MP321</t>
  </si>
  <si>
    <t>Thaba Chweu</t>
  </si>
  <si>
    <t>MP315</t>
  </si>
  <si>
    <t>Thembisile Hani</t>
  </si>
  <si>
    <t>LIM476</t>
  </si>
  <si>
    <t>Tubatse Fetagomo</t>
  </si>
  <si>
    <t>DC21</t>
  </si>
  <si>
    <t>Ugu District Municipality</t>
  </si>
  <si>
    <t>KZN212</t>
  </si>
  <si>
    <t>uMdoni</t>
  </si>
  <si>
    <t>KZN214</t>
  </si>
  <si>
    <t>uMuziwabantu</t>
  </si>
  <si>
    <t>KZN213</t>
  </si>
  <si>
    <t>uMzumbe</t>
  </si>
  <si>
    <t>DC34</t>
  </si>
  <si>
    <t>Vhembe District Municipality</t>
  </si>
  <si>
    <t>MP311</t>
  </si>
  <si>
    <t>Victor Khanye</t>
  </si>
  <si>
    <t>DC8</t>
  </si>
  <si>
    <t>Z.F. Mgcawu District Municipality</t>
  </si>
  <si>
    <t>Local Municipality</t>
  </si>
  <si>
    <t>District Municipality</t>
  </si>
  <si>
    <t>Metropolitan Municipality</t>
  </si>
  <si>
    <t>EE1.1</t>
  </si>
  <si>
    <t>Percentage of households with access to electricity</t>
  </si>
  <si>
    <t>Improved access to electricity</t>
  </si>
  <si>
    <t>Outcome</t>
  </si>
  <si>
    <t>Service delivery</t>
  </si>
  <si>
    <t>Percentage of households</t>
  </si>
  <si>
    <t>Annual</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</si>
  <si>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</si>
  <si>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Percentage of households that have access to electricity services within the municipal area.</t>
  </si>
  <si>
    <t xml:space="preserve">((1) Number of households having access to electricity / (2) Total number of households within the municipal area)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</si>
  <si>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</si>
  <si>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There will be a one year lag in this data on account of delays between collection and dissemination of the data.</t>
  </si>
  <si>
    <t>This will only look at those having access to electricity in the conventional sense. In the future, this may be expanded to look at other forms of access (access to off-grid, access to other forms of energy, etc).</t>
  </si>
  <si>
    <t>National</t>
  </si>
  <si>
    <t>Yes</t>
  </si>
  <si>
    <t>Tier 1</t>
  </si>
  <si>
    <t>Tier 3</t>
  </si>
  <si>
    <t>No</t>
  </si>
  <si>
    <t>N/A</t>
  </si>
  <si>
    <t>EE1.1(1)</t>
  </si>
  <si>
    <t xml:space="preserve">(1) Number of households having access to electricity </t>
  </si>
  <si>
    <t>This is the total number of households that have access to electricity</t>
  </si>
  <si>
    <t>StatsSA General Household Survey</t>
  </si>
  <si>
    <t>Number of households</t>
  </si>
  <si>
    <t>None</t>
  </si>
  <si>
    <t>EE1.1(2)</t>
  </si>
  <si>
    <t>(2) Total number of households in the municipality</t>
  </si>
  <si>
    <t>This is the total number of households (of all types - formal, informal, and traditional) within the municipal area of jurisdiction</t>
  </si>
  <si>
    <t xml:space="preserve">The data element is understood to be specific to the survey item used to obtain the data by Statistics South Africa to avoid issues arising from non-response during the survey. </t>
  </si>
  <si>
    <t/>
  </si>
  <si>
    <t>EE1.11</t>
  </si>
  <si>
    <t>Number of dwellings provided with connections to mains electricity supply by the municipality</t>
  </si>
  <si>
    <t>Output</t>
  </si>
  <si>
    <t>Number of connections</t>
  </si>
  <si>
    <t>Quarterly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</si>
  <si>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</si>
  <si>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 xml:space="preserve">The number of new residential electricity connections to dwellings energised by the municipality as part of state-subsidised human settlements development. </t>
  </si>
  <si>
    <t>(1) Number of new residential supply points energised by the municipality</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</si>
  <si>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</si>
  <si>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Cumulative indicator, i.e. the reported figure in a given quarter should be a year-to-date figure for the financial year. </t>
  </si>
  <si>
    <t xml:space="preserve">Dwellings include all types and are not limited to those connected by INEP grants. Indicator includes all those commissioned and energised as part of state-subsidised human settlements development. Informal settlement connections will be counted where they are part of a human settlements programme. New areas previously handled by Eskom should not be counted as new connections, unless the municipality puts in new supply points as part of a housing programme. The municipality should have some way of differentiating between these "new" customers and actual new connections. 
Disaggregation note- all new connections should be able to be disaggregated by: 1) Type of tariff; and 2) D-Form classification upon request. </t>
  </si>
  <si>
    <t>Municipality</t>
  </si>
  <si>
    <t>EE1.11(1)</t>
  </si>
  <si>
    <t xml:space="preserve"> (1) Number of new residential supply points energised by the municipality </t>
  </si>
  <si>
    <t>The number of dwellings that are newly connected to mains electricity supply by the municipality as part of state-subsidised human settlements development.</t>
  </si>
  <si>
    <t>Municipal Customer &amp; Billing Database or Electricity Department</t>
  </si>
  <si>
    <t>Number of electricity connections</t>
  </si>
  <si>
    <t xml:space="preserve">The data element measures new connections and not the total number of electricity connections.  This is cumulative for the year to date. </t>
  </si>
  <si>
    <t>EE1.12</t>
  </si>
  <si>
    <t>Number of dwellings provided with connections to mains electricity supply by Eskom within the municipal area</t>
  </si>
  <si>
    <t>Percentage of customer applications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</si>
  <si>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</si>
  <si>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The number of new residential electricity connections to dwellings provided by Eskom within municipal jurisdiction</t>
  </si>
  <si>
    <t>(1) Number of residential supply points commissioned and energised by Eskom within municipal jurisdiction</t>
  </si>
  <si>
    <t>This should be cumulative for all connections within the financial year.</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</si>
  <si>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</si>
  <si>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Tier 4</t>
  </si>
  <si>
    <t>EE1.12(1)</t>
  </si>
  <si>
    <t>(1) Number of residential supply points energised and commissioned by Eskom within municipal jurisdiction</t>
  </si>
  <si>
    <t>The number of dwellings that are newly connected to the mains electricity supply by Eskom within municipal jurisdiction</t>
  </si>
  <si>
    <t>Eskom</t>
  </si>
  <si>
    <t xml:space="preserve">As per DoE, Eskom is required to report this figure to the municipalities and thus this data element should be available with the municipalities. However, this is not the case as of yet. </t>
  </si>
  <si>
    <t>EE1.13</t>
  </si>
  <si>
    <t>Percentage of valid customer applications for new electricity connections processed in terms of municipal service standards</t>
  </si>
  <si>
    <t>Percentage of applications</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</si>
  <si>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</si>
  <si>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</si>
  <si>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((1) Number of valid customer applications for a new electricity connection processed within municipal standard timeframes/ (2) Total number of valid customer applications for a new electricity connection processed)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</si>
  <si>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</si>
  <si>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The indicator is cumulative over the quarters of a financial year. It only considers applications processed (concluded) between the start of the financial year, even though some applications may have been submitted (started) in the preceding financial year. Applications in process should not feature within the indicator.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</si>
  <si>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</si>
  <si>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Tier 2</t>
  </si>
  <si>
    <t>EE1.13(1)</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</si>
  <si>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</si>
  <si>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</si>
  <si>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</si>
  <si>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</si>
  <si>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</si>
  <si>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</si>
  <si>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</si>
  <si>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</si>
  <si>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Number of processed customer applications</t>
  </si>
  <si>
    <t xml:space="preserve">The denominator is cumulative for the financial year based on processed applications concluded within that financial year. This is inclusive of all categories of application. </t>
  </si>
  <si>
    <t>EE2.1</t>
  </si>
  <si>
    <t>Percentage of households with electricity connections receiving Free Basic Electricity</t>
  </si>
  <si>
    <t>Improved affordability of electricity</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</si>
  <si>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</si>
  <si>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 xml:space="preserve">This indicator is the percentage of households receiving free basic electricity of all the households receiving electricity within the municipal jurisdiction. </t>
  </si>
  <si>
    <t xml:space="preserve">((1) Number of households receiving Free Basic Electricity /(2) Number of  households with access to electricity in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</si>
  <si>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</si>
  <si>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As at the time of the respective StatsSA surveys.</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</si>
  <si>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</si>
  <si>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EE2.1(1)</t>
  </si>
  <si>
    <t>(1) Number of households receiving Free Basic Electricity</t>
  </si>
  <si>
    <t>Total number of households in the municipality that receive FBE</t>
  </si>
  <si>
    <t>EE2.1(2)</t>
  </si>
  <si>
    <t>(2) Number of households with access to electricity in the municipality</t>
  </si>
  <si>
    <t>This is the total number of households with an electricity connection within the municipality</t>
  </si>
  <si>
    <t>EE2.11</t>
  </si>
  <si>
    <t>Percentage of total residential electricity provision allocated as Free Basic Electricity (FBE)</t>
  </si>
  <si>
    <t>Percentage of MWh</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</si>
  <si>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</si>
  <si>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This is inclusive of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</si>
  <si>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((1) Sum of the MWh of electricity provided as FBE by the municipality to residential customers / (2) Total MWh of electricity provided to residential customers) </t>
  </si>
  <si>
    <t>No notes on the calculation.</t>
  </si>
  <si>
    <t xml:space="preserve">This refers to municipal customers only and does not account for any Eskom supplied customers within the municipal area. </t>
  </si>
  <si>
    <t>EE2.11(1)</t>
  </si>
  <si>
    <t>(1) Sum of the MWh of electricity provided as FBE by the municipality to residential customers</t>
  </si>
  <si>
    <t xml:space="preserve">Sum total of the MWh of municipal electricity that are provided as FBE to residential customers. </t>
  </si>
  <si>
    <t>Municipal Customer &amp; Billing Database</t>
  </si>
  <si>
    <t>MWh</t>
  </si>
  <si>
    <t xml:space="preserve">This is inclusive of all FBE allocations, regardless of whether it is offset later by cross-subsidisation. </t>
  </si>
  <si>
    <t>EE2.11(2)</t>
  </si>
  <si>
    <t>(2) Total MWh of electricity provided to residential customers</t>
  </si>
  <si>
    <t xml:space="preserve">The total amount of municipal electricity provided (in MWh) for the residential customer category in total for the period. </t>
  </si>
  <si>
    <t>Electricity department, Municipal Customer &amp; Billing Database or relevant department</t>
  </si>
  <si>
    <t xml:space="preserve">This is the annual total supplied to residential customers. This refers to municipal customers only and does not account for any Eskom supplied customers within the municipal area. </t>
  </si>
  <si>
    <t>EE2.2</t>
  </si>
  <si>
    <t>Percentage of low-income households that spend more than 10% of their monthly income on electricity</t>
  </si>
  <si>
    <t>The lower this indicator, the more affordable electricity is. This is especially important in the lower income level categories where proportionate spend on electricity is high; intent should be to lower this.</t>
  </si>
  <si>
    <t>The indicator measures the percentage of the household's income spent on electricity services for low income households.</t>
  </si>
  <si>
    <t xml:space="preserve">((1) Number of low income households that spend more than 10% of their income on electricity / (2) Total number of low income households) </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</si>
  <si>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</si>
  <si>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Low income household income threshold defined 3200 monthly based on social grants for two individuals. Stats SA to incorporate this definition into their questions. </t>
  </si>
  <si>
    <t>EE2.2(1)</t>
  </si>
  <si>
    <t>(1) Number of low income households that spend more than 10% of their income on electricity</t>
  </si>
  <si>
    <t>For defined threshold of low income per household, this will be the number of households that spend more than 10% of their income on electricity</t>
  </si>
  <si>
    <t>The income category levels will be as per those defined in the StatsSA GHS.</t>
  </si>
  <si>
    <t>EE2.2(2)</t>
  </si>
  <si>
    <t>(2) Total number of low income households</t>
  </si>
  <si>
    <t>This will be the number of households that fit the definition of a low income household</t>
  </si>
  <si>
    <t>Households</t>
  </si>
  <si>
    <t>EE2.3</t>
  </si>
  <si>
    <t xml:space="preserve">Average electricity subsidy per residential municipal customer </t>
  </si>
  <si>
    <t>R-value of electricity subsidy</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</si>
  <si>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</si>
  <si>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</si>
  <si>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(1) Sum of the R-value of all electricity subsidies provided by the municipality to residential customers / (2) Total number of municipal residential electricity customers</t>
  </si>
  <si>
    <t xml:space="preserve">Cross-subsidisation may have a net neutral effect that masks the extent to which poor consumers are subsidised through the municipality.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</si>
  <si>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</si>
  <si>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Municipal</t>
  </si>
  <si>
    <t>EE2.3(1)</t>
  </si>
  <si>
    <t xml:space="preserve">(1) Sum of the R-value of all electricity subsidies provided by the municipality to residential customers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</si>
  <si>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</si>
  <si>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 xml:space="preserve"> R-value of electricity subsidies</t>
  </si>
  <si>
    <t>No notes.</t>
  </si>
  <si>
    <t>EE2.3(2)</t>
  </si>
  <si>
    <t>(2) Total number of municipal residential electricity customers</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</si>
  <si>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</si>
  <si>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</si>
  <si>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</si>
  <si>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EE3.1</t>
  </si>
  <si>
    <t>System Average Interruption Duration Index (SAIDI)</t>
  </si>
  <si>
    <t>Improved reliability of electricity service</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</si>
  <si>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</si>
  <si>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</si>
  <si>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</si>
  <si>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</si>
  <si>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</si>
  <si>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</si>
  <si>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t>
  </si>
  <si>
    <t>EE3.1(1)</t>
  </si>
  <si>
    <t xml:space="preserve">(1) Sum of the Customer interruption durations in minutes per defined period </t>
  </si>
  <si>
    <t>Sum for every outage of [Duration of the outage] multiplied by [total customers affected by the outage]</t>
  </si>
  <si>
    <t>Electricity department or relevant department</t>
  </si>
  <si>
    <t>Customer minutes</t>
  </si>
  <si>
    <t>The sum of customer interruption durations should be calculated separately for sustained interruptions and load shedding.</t>
  </si>
  <si>
    <t>EE3.1(2)</t>
  </si>
  <si>
    <t>(2) Total number of customers served electricity by the municipality</t>
  </si>
  <si>
    <t>The total number of customers connected (including disconnected customers) to the network.</t>
  </si>
  <si>
    <t>Number of customers</t>
  </si>
  <si>
    <t>None.</t>
  </si>
  <si>
    <t>EE3.11</t>
  </si>
  <si>
    <t>Percentage of unplanned outages that are restored to supply within industry standard timeframes</t>
  </si>
  <si>
    <t>Percentage of outages</t>
  </si>
  <si>
    <t>Once an unplanned outage has occurred, the municipality should strive to restore power to the affected groups as soon as possible. Quick turn around implies greater reliability of the municipal electricity service. This indicator is a distribution of MTTR (Mean Time to Restore), which is the average time it takes to restore supply once an interruption takes place.</t>
  </si>
  <si>
    <t xml:space="preserve">The proportion of MTTRs that are within industry standards where MTTR is the average time it takes to restore unplanned outages by the municipality. The following five categories of restoration time are applied as industry standards NRS 047: x=1.5, 3.5, 7.5, 24 and 168 hours or less. </t>
  </si>
  <si>
    <t>((1) Number of unplanned outages restored within x hours / (2) Total number of unplanned outages), where x is based on industry standards (x=1.5, 3.5, 7.5, 24 and 168 hours or less) as per NRS 047.</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</si>
  <si>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</si>
  <si>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Cumulative indicator, i.e. the reported figure in a given quarter should be a year-to-date figure for the financial year. 
The NRS 047 specifies the percentage of customers supply to be restored within five standards (x=1.5, 3.5, 7.5, 24 and 168 hours or less): 
30% restored within 1.5 hours;
60% restored within 3.5 hours;
85% restored within 7.5 hours;
98% restored within 24 hours; and
100% within 168 hours. 
All five parameters should be applied per reported outage. If the municipality experiences an outage where it fails to restore supply to customers across any one of the five standards, it should not count for the first data element (numerator) in the formula. Only outages restored that meet all of the standard parameters should be used to calculate the indicator value. </t>
  </si>
  <si>
    <t xml:space="preserve">Originally, this indicator was set using the parameters determined by Eskom (x= 0.5, 1.5, 3.5, 24 hours or less). Municipal feedback has since shifted this to the following NRS 047 standards where x=1.5, 3.5, 7.5, 24 and 168 hours or less. 
There may be some discrepancies between municipalities as some municipalities do not have automated systems. Thus their turn around timeframes will begin from the time the customer reported an outage. 
The 0.5 hr mark will only be possible to report in municipalities where SCADA systems are in place. Unplanned outages exclude Eskom announced loadshedding outages. </t>
  </si>
  <si>
    <t>EE3.11(1)</t>
  </si>
  <si>
    <t>(1) Number of unplanned outages restored within x hours</t>
  </si>
  <si>
    <t>The number of all occurrences of unplanned outages that were restored by the municipality within x hours as per the category of outage set out in NRS 047 (x=1.5, 3.5, 7.5, 24 and 168 hours or less).</t>
  </si>
  <si>
    <t>Municipal works management systems (work order systems)</t>
  </si>
  <si>
    <t>Number of outages</t>
  </si>
  <si>
    <t>EE3.11(2)</t>
  </si>
  <si>
    <t>(2) Total number of unplanned outages</t>
  </si>
  <si>
    <t>Total number of unplanned outages logged on the municipal system.</t>
  </si>
  <si>
    <t>Municipal work order systems or planned maintenance plans</t>
  </si>
  <si>
    <t>Number of unplanned outages logged on the system</t>
  </si>
  <si>
    <t xml:space="preserve">Unplanned outages exclude Eskom announced loadshedding. </t>
  </si>
  <si>
    <t>EE3.2</t>
  </si>
  <si>
    <t>Customer Average Interruption Duration Index (CAIDI)</t>
  </si>
  <si>
    <t>Average interruption in kVA hours</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</si>
  <si>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</si>
  <si>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</si>
  <si>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((1) Sum of the Customer interruption durations per annum / (2) Total number of municipal electricity customer interruptions)</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</si>
  <si>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</si>
  <si>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for this indicator was revised between the 2019 and 2020 update to standardise the indicator on a more simplified basis so municipalities can report on it. The indicator was relaxed to provide for estimates by municipalities.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</si>
  <si>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</si>
  <si>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EE3.2(1)</t>
  </si>
  <si>
    <t>(1) Sum of the Customer interruption durations per annum</t>
  </si>
  <si>
    <t>Estimated as the sum of all the durations multiplied by the interrupted  capacity in kVA hours.</t>
  </si>
  <si>
    <t>kVA hours</t>
  </si>
  <si>
    <t xml:space="preserve">Municipal Electricity Operations and Maintenance or Quality of Supply Division should be able to provide this data. </t>
  </si>
  <si>
    <t>EE3.2(2)</t>
  </si>
  <si>
    <t>(2) Total number of municipal electricity customer interruptions</t>
  </si>
  <si>
    <t xml:space="preserve">The number of customers who faced a interruption in their supply during an incident. This is estimated as the sum of all the installed capacities of supply losses. </t>
  </si>
  <si>
    <t>kVA</t>
  </si>
  <si>
    <t>Capacity is used in relation to customers served.</t>
  </si>
  <si>
    <t>EE3.21</t>
  </si>
  <si>
    <t>Percentage of planned maintenance performed</t>
  </si>
  <si>
    <t>Percentage of planned maintenance jobs</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</si>
  <si>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</si>
  <si>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This is a measure of the actual executed maintenance jobs planned as a percentage of budgeted planned maintenance effort in scheduled 'jobs'. A 'job' is a planned maintenance task scheduled by the municipality. </t>
  </si>
  <si>
    <t>((1) Actual number of maintenance 'jobs' for planned or preventative maintenance / (2) Budgeted number of maintenance 'jobs' for planned or preventative maintenance)</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</si>
  <si>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</si>
  <si>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EE3.21(1)</t>
  </si>
  <si>
    <t>(1) Actual number of maintenance 'jobs' for planned or preventative maintenance</t>
  </si>
  <si>
    <t>Number of completed 'jobs' recorded for planned maintenance.</t>
  </si>
  <si>
    <t>Municipal work order systems</t>
  </si>
  <si>
    <t>Jobs</t>
  </si>
  <si>
    <t xml:space="preserve">Jobs has been substituted for hours of maintenance. </t>
  </si>
  <si>
    <t>EE3.21(2)</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</si>
  <si>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</si>
  <si>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</si>
  <si>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</si>
  <si>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EE3.3</t>
  </si>
  <si>
    <t>System Average Interruption Frequency Index (SAIFI)</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</si>
  <si>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</si>
  <si>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 / (2) Total number of customers served electricity by the municipality</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</si>
  <si>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</si>
  <si>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</si>
  <si>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EE3.3(1)</t>
  </si>
  <si>
    <t>(1) Total number of  customer interruptions per period</t>
  </si>
  <si>
    <t>Sum of the total number of customers affected for each outage</t>
  </si>
  <si>
    <t>The sum of the number of customers affected should be calculated separately for sustained interruptions and load shedding.</t>
  </si>
  <si>
    <t>EE3.3(2)</t>
  </si>
  <si>
    <t>EE3.4</t>
  </si>
  <si>
    <t>Customer Average Interruption Frequency Index (CAIFI)</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</si>
  <si>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</si>
  <si>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</si>
  <si>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(1) Total number of municipal electricity customer interruptions / (2) Total number of municipal electricity customers interrupted</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</si>
  <si>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</si>
  <si>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EE3.4(1)</t>
  </si>
  <si>
    <t>(1) Total number of municipal electricity customer interruptions</t>
  </si>
  <si>
    <t xml:space="preserve">Capacity is used in relation to customers served. </t>
  </si>
  <si>
    <t>EE3.4(2)</t>
  </si>
  <si>
    <t>(2) Total number of municipal electricity customers interrupted</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</si>
  <si>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</si>
  <si>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Municipal systems (perhaps NEPS - Network and Equipment Performance System) and CNL (Customer Network link)</t>
  </si>
  <si>
    <t xml:space="preserve">Capacity is used in relation to customers interrupted. </t>
  </si>
  <si>
    <t>EE4.1</t>
  </si>
  <si>
    <t xml:space="preserve">Renewable energy capacity available within the municipal jurisdiction as a percentage of Eskom supply capacity to the municipality </t>
  </si>
  <si>
    <t>Improved energy sustainability</t>
  </si>
  <si>
    <t>Percentage of energy capacity (MW)</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</si>
  <si>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</si>
  <si>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total renewable energy capacity that is available within the municipal jurisdiction via the IPPs, own generation and embedded generators.</t>
  </si>
  <si>
    <t>((1) Amount of renewable energy capacity available from IPPs + (2) Amount of renewable energy capacity available from municipal own generation + (3) Total installed capacity of embedded generators)/(4) Total energy capacity available from Eskom.</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</si>
  <si>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</si>
  <si>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An average over a period of one year</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</si>
  <si>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</si>
  <si>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EE4.1(1)</t>
  </si>
  <si>
    <t>(1) Amount of renewable energy capacity available from IPPs</t>
  </si>
  <si>
    <t>The amount of renewable energy capacity the municipality sourced directly from an IPP</t>
  </si>
  <si>
    <t>Municipal energy trading databases</t>
  </si>
  <si>
    <t>MW</t>
  </si>
  <si>
    <t>This is a placeholder for the future when municipalities can purchase from IPPs</t>
  </si>
  <si>
    <t>EE4.1(2)</t>
  </si>
  <si>
    <t>(2) Amount of renewable energy capacity available from municipal own generation</t>
  </si>
  <si>
    <t>The amount of renewable energy capacity available to the municipality through its own generation plants</t>
  </si>
  <si>
    <t>EE4.1(3)</t>
  </si>
  <si>
    <t>(3) Total installed capacity of embedded generators</t>
  </si>
  <si>
    <t>The total installed capacity as per municipal records or aerial inspections of customers with private embedded generation facilities on municipal distribution networks or Eskom distribution networks within municipal jurisdiction</t>
  </si>
  <si>
    <t>Municipal databases</t>
  </si>
  <si>
    <t>EE4.1(4)</t>
  </si>
  <si>
    <t>(4) Total energy capacity available from Eskom</t>
  </si>
  <si>
    <t>The total capacity available from Eskom supply to the municipality</t>
  </si>
  <si>
    <t>EE4.11</t>
  </si>
  <si>
    <t>Total renewable energy capacity available through IPPs</t>
  </si>
  <si>
    <t>Total capacity available to the municipality from renewable energy IPPs</t>
  </si>
  <si>
    <t>A greater capacity of renewable energy available through IPPs will indicate that the municipality is putting in effort towards diversifying their energy mix and moving towards cleaner green energy.</t>
  </si>
  <si>
    <t>a. Sum of (Capacity available from a renewable IPP)</t>
  </si>
  <si>
    <t>The total (1) sum of capacities available from all renewable IPPs the municipality has PPAs with</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</si>
  <si>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</si>
  <si>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Once per municipal year</t>
  </si>
  <si>
    <t>Later as municipalities are not allowed currently to purchase from IPPs</t>
  </si>
  <si>
    <t>EE4.11(1)</t>
  </si>
  <si>
    <t>(1) Sum of (Capacity available from a renewable IPP)</t>
  </si>
  <si>
    <t>Capacity available through renewable energy IPPs municipality has current and active PPAs with</t>
  </si>
  <si>
    <t>Municipal supplier database or energy trading databases</t>
  </si>
  <si>
    <t>EE4.12</t>
  </si>
  <si>
    <t>Installed capacity of approved embedded generators on the municipal distribution network</t>
  </si>
  <si>
    <t>Mega-volt ampere</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</si>
  <si>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</si>
  <si>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</si>
  <si>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(1) Sum of all embedded generation installation capacities within municipal distribution network</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</si>
  <si>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</si>
  <si>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Once per municipal year.</t>
  </si>
  <si>
    <t>This will only include embedded generators located within the municipal distribution network.</t>
  </si>
  <si>
    <t>EE4.12(1)</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</si>
  <si>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</si>
  <si>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</si>
  <si>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</si>
  <si>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EE4.13</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</si>
  <si>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</si>
  <si>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</si>
  <si>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</si>
  <si>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</si>
  <si>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((1) Number of municipal buildings that consume own renewable energy or have active embedded generation capacity / (2) Total number of municipal buildings )</t>
  </si>
  <si>
    <t xml:space="preserve">The indicator relates to MTSF: Priority 2: Economic Transformation and Job Creation. It is aligned in terms of the Outcome- Supply of energy secured. It relates to the indicator "Share of alternative energy sources". </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</si>
  <si>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</si>
  <si>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</si>
  <si>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</si>
  <si>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</si>
  <si>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</si>
  <si>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Municipal electricity department/ Asset register</t>
  </si>
  <si>
    <t>Number of municipal buildings</t>
  </si>
  <si>
    <t xml:space="preserve">This refers to any municipal building benefiting from renewable electricity supplied by the municipality as reflected on the fixed asset register. </t>
  </si>
  <si>
    <t>EE4.13(2)</t>
  </si>
  <si>
    <t>(2) Total number of municipal buildings</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</si>
  <si>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</si>
  <si>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</si>
  <si>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EE4.2</t>
  </si>
  <si>
    <t>Electricity usage per capita</t>
  </si>
  <si>
    <t>chaperon</t>
  </si>
  <si>
    <t>This indicator gives an indication of how much electricity is supplied by the municipality on average per person. It assists in indicating the demand for electricity in the municipality.</t>
  </si>
  <si>
    <t>The average amount of electricity usage per person living in the municipal area</t>
  </si>
  <si>
    <t>((1) Total Eskom sales direct to municipal customers + (2) Eskom non-technical losses apportioned to their direct municipal customers + (3) Total municipal sales to end customers + (4) Municipal non-technical losses))/ (5) Municipal population</t>
  </si>
  <si>
    <t>ISO 37120 Energy indicator 7.5 Total electrical energy use per capita (kWh/year). The indicator relates to MTSF: Priority 2: Economic Transformation and Job Creation. It is aligned in terms of the Outcome- Supply of energy secured.</t>
  </si>
  <si>
    <t>As non-technical losses is electricity that is consumed (though not accounted for), this should be taken into account for a full picture. Should the Eskom NTL be too difficult to apportion per municipality, the Eskom NTL can be discarded.</t>
  </si>
  <si>
    <t>Shared</t>
  </si>
  <si>
    <t>EE4.2(1)</t>
  </si>
  <si>
    <t>(1) Total Eskom Sales direct to municipal customers</t>
  </si>
  <si>
    <t>The total amount of electricity sold directly by Eskom to municipal customers</t>
  </si>
  <si>
    <t xml:space="preserve">kWh </t>
  </si>
  <si>
    <t>Note: Will need Eskom buy-in for this. Eskom sales are captured by TSA boundaries and not municipal boundaries. Some manipulation of data will be required to calculate this.</t>
  </si>
  <si>
    <t>EE4.2(2)</t>
  </si>
  <si>
    <t>(2) Eskom non-technical losses apportioned to their direct municipal customers</t>
  </si>
  <si>
    <t>The total amount of non-technical losses Eskom incurs in servicing municipal customers directly</t>
  </si>
  <si>
    <t>Note: Will need Eskom buy-in for this. Eskom sales are captured by TSA boundaries and not municipal boundaries. Some manipulation of data will be required to calculate this. Not sure if NTL at this level is calculated by Eskom.</t>
  </si>
  <si>
    <t>EE4.2(3)</t>
  </si>
  <si>
    <t>(3) Total municipal sales to end customers</t>
  </si>
  <si>
    <t>The total amount of electricity sold by the municipality</t>
  </si>
  <si>
    <t>EE4.2(4)</t>
  </si>
  <si>
    <t>(4) Municipal non-technical losses</t>
  </si>
  <si>
    <t>The total non-technical losses incurred by the municipality</t>
  </si>
  <si>
    <t>Municipal Retail services</t>
  </si>
  <si>
    <t>EE4.2(5)</t>
  </si>
  <si>
    <t>(5) Municipal population</t>
  </si>
  <si>
    <t xml:space="preserve">The total number of people residing within the municipal area. </t>
  </si>
  <si>
    <t>Number of people</t>
  </si>
  <si>
    <t>Make use of the most recent StatsSA General Household Survey data.</t>
  </si>
  <si>
    <t>EE4.3</t>
  </si>
  <si>
    <t>Road transport fuel usage per capita</t>
  </si>
  <si>
    <t>kWh:person</t>
  </si>
  <si>
    <t>This indicator gives an indication of how much road fuel energy is consumed within the municipality on average per person. It assists in indicating the demand for liquid fuels in the municipality.</t>
  </si>
  <si>
    <t>The average amount of liquid fuels usage per person living in the municipal area</t>
  </si>
  <si>
    <t xml:space="preserve"> (1) Total liquid fuels sales for road transport / (2) Municipal population</t>
  </si>
  <si>
    <t>Similar to IAEA Energy Indicators for Sustainable Development ECO1: Energy use per capita. The indicator relates to MTSF: Priority 2: Economic Transformation and Job Creation. It is aligned in terms of the Outcome- Supply of energy secured.</t>
  </si>
  <si>
    <t xml:space="preserve">Liquid fuels should not include aviation fuel. Only road transport fuel usage should be measured here. </t>
  </si>
  <si>
    <t>EE4.3(1)</t>
  </si>
  <si>
    <t xml:space="preserve"> (1) Total liquid fuels sales for road transport </t>
  </si>
  <si>
    <t>amount of liquid fuels consumed by the municipality in total for road transport</t>
  </si>
  <si>
    <t>DoE Liquid Fuels Report or GPC</t>
  </si>
  <si>
    <t>Aviation fuel should not be included.</t>
  </si>
  <si>
    <t>EE4.3(2)</t>
  </si>
  <si>
    <t>(2) Municipal population</t>
  </si>
  <si>
    <t>EE4.4</t>
  </si>
  <si>
    <t>Percentage total electricity losses</t>
  </si>
  <si>
    <t>Percentage kWh</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</si>
  <si>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</si>
  <si>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</si>
  <si>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(((1) Electricity Purchases in kWh - (2) Electricity sales in kWh)) / (1) Electricity Purchases in kWh) </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</si>
  <si>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</si>
  <si>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Calculated as at the last day of the financial year under investigation </t>
  </si>
  <si>
    <t xml:space="preserve">The acceptable norm is between 7% and 10%. The difference between the electricity purchases and sales can distinguish between technical losses and the lower order compliance indicator of non-technical losses. </t>
  </si>
  <si>
    <t>EE4.4(1)</t>
  </si>
  <si>
    <t>(1) Electricity Purchases in kWh</t>
  </si>
  <si>
    <t>Total electricity sourced by the municipality</t>
  </si>
  <si>
    <t>Energy trading databases</t>
  </si>
  <si>
    <t>kWh</t>
  </si>
  <si>
    <t>EE4.4(2)</t>
  </si>
  <si>
    <t>(2) Electricity Sales in kWh</t>
  </si>
  <si>
    <t>Electricity sold by the municipality</t>
  </si>
  <si>
    <t>Customer care and billing databases</t>
  </si>
  <si>
    <t>ENV1.1</t>
  </si>
  <si>
    <t>Annual number of days with GOOD air quality</t>
  </si>
  <si>
    <t>Improved air quality</t>
  </si>
  <si>
    <t>Air quality index level</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</si>
  <si>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</si>
  <si>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</si>
  <si>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(1) Simple count of the number of days where all air quality monitoring stations measured “GOOD” air quality over a 24 hour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</si>
  <si>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</si>
  <si>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</si>
  <si>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</si>
  <si>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ENV1.1(1)</t>
  </si>
  <si>
    <t>(1) Simple count of the number of days where all air quality monitoring stations measured Air Quality Index within levels 1-3 over a 24 hour period</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</si>
  <si>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</si>
  <si>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South African Air Quality Information System (https://saaqis.environment.gov.za/)</t>
  </si>
  <si>
    <t>Days</t>
  </si>
  <si>
    <t xml:space="preserve">The municipality must source the data from https://saaqis.environment.gov.za/ . It should only count days were at least have of the sites have complete data over a 24-hour period. </t>
  </si>
  <si>
    <t>ENV1.11</t>
  </si>
  <si>
    <t>Percentage of atmospheric emission licenses (AELs) processed within guideline timeframes</t>
  </si>
  <si>
    <t>Percentage of emission licenses</t>
  </si>
  <si>
    <t xml:space="preserve">There are 2 main routes for AELs: One where the AEL has to be considered along with an EIA, and another where the AEL is granted independently: (renewal - 60 days; or amendment of an existing license - 10 days). The efficiency with which these routes is administered is assessed based on their respective guideline approval times. </t>
  </si>
  <si>
    <t xml:space="preserve">The percentage of AEL applications processed within the guideline turnaround times as specified in the Manual for Licensing Authorities (2009). Decisions which are made within the guideline timeframes will be 100%, with lower percentages indicating longer processing times. </t>
  </si>
  <si>
    <t xml:space="preserve">(((2) Number of Route 1 AELs processed within guideline timeframe + (4) Number of Route 2 renewal AELs processed within guideline timeframe + (6) Number of AEL amendment requests processed) / ((1) Total number of Route 1 AELs submitted + (3) Number of AELs submitted for renewal + (5) Number of AEL's submitted for amendment)) </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</si>
  <si>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</si>
  <si>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 xml:space="preserve">Average of 2 types of applications, both at the end of the period. </t>
  </si>
  <si>
    <t>All metros are AEL Authorities. This indicator is based on guidance provided by DEA Chief Directorate: Air Quality Management and Climate Change, contained within Atmospheric Emission Licence: Manual for Licensing Authorities (2009). http://www.saaqis.org.za/documents/Atmospheric_emission_licence_Manual_for_licensing_authorities_1.pdf</t>
  </si>
  <si>
    <t>ENV1.11(1)</t>
  </si>
  <si>
    <t>(1) Total number of Route 1 AELs (Joint with EIA) submitted</t>
  </si>
  <si>
    <t>The total number of AELs processed jointly with an EIA in the year under review (1 year time-lag to account for long processing time). In terms of section 40(3) of the AQA, an Environmental Authorisation is issued, then the AELA has 60 days from the date of issue of the Environmental Authorisation to make a decision in respect of the AEL application.</t>
  </si>
  <si>
    <t>Municipal Air Quality Officer. Where possible this information should be obtained via SAAELIP (the SA Atmospheric Emission Licensing and Inventory Portal)</t>
  </si>
  <si>
    <t>Number of AELs</t>
  </si>
  <si>
    <t>The time-frame is proposed as the previous financial year, to allow for one complete processing cycle for Route 1 applications.
One year time lag recommended for ease of calculation</t>
  </si>
  <si>
    <t>ENV1.11(2)</t>
  </si>
  <si>
    <t>(2) Number of Route 1 AELs processed within guideline timeframe</t>
  </si>
  <si>
    <t>The number of AEL decisions reached within 60 days of an EA being issued. (For context, the total number of days for a complete EIA-process should be completed within 224 days (approx. 7.5 months)).</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</si>
  <si>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</si>
  <si>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ENV1.11(3)</t>
  </si>
  <si>
    <t>(3) Number of Route 2 AEL applications submitted for renewal</t>
  </si>
  <si>
    <t>The total number of applications submitted for renewed AELs</t>
  </si>
  <si>
    <t>Municipal Air Quality Officer</t>
  </si>
  <si>
    <t>ENV1.11(4)</t>
  </si>
  <si>
    <t>(4) Number of renewal AELs processed within 60 days</t>
  </si>
  <si>
    <t xml:space="preserve">The number of applications for renewed AELs processed within 60 days of all required information being submitted. </t>
  </si>
  <si>
    <t>ENV1.11(5)</t>
  </si>
  <si>
    <t>(5) Number of Route 2 AEL applications submitted for amendment</t>
  </si>
  <si>
    <t>The total number of AELs submitted for amendment</t>
  </si>
  <si>
    <t>No lag.</t>
  </si>
  <si>
    <t>ENV1.11(6)</t>
  </si>
  <si>
    <t>(6) Number of AEL amendments processed within 10 days</t>
  </si>
  <si>
    <t>Annual, no lag</t>
  </si>
  <si>
    <t>The number of applications for amended AELS processed within 10 days.</t>
  </si>
  <si>
    <t>ENV1.12</t>
  </si>
  <si>
    <t>Percentage of AQ monitoring stations providing adequate data over a reporting year</t>
  </si>
  <si>
    <t>Percentage AQ stations</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</si>
  <si>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</si>
  <si>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The proportion of AQ monitoring stations which are sufficiently functional to provide an accurate indication of air quality over a full reporting year in the municipal area. This is currently defined as providing at least 75% of a full years worth of anticipated, validated data.</t>
  </si>
  <si>
    <t xml:space="preserve">((1) Number of fully operational AQ monitoring stations / (2) Total number of government owned (all spheres) monitoring stations within municipal area) </t>
  </si>
  <si>
    <t>This relates to MTSF Priority 5: Spatial integration, human settlements and local government. It aligns to Outcome- State of ecological infrastructure improved.</t>
  </si>
  <si>
    <t>Agreement is needed from AQO's about definition of "fully operational" monitoring stations, but the intention is to ensure that the air quality in certain areas of the municipality are not underrepresented through data gaps or being completely absent. Additional input from municipalities is needed in terms of what level of data is required to provide a "complete" record of air quality from a particular monitoring station, with acceptable levels of down-time for necessary maintenance, over an annual reporting period.</t>
  </si>
  <si>
    <t>ENV1.12(1)</t>
  </si>
  <si>
    <t xml:space="preserve">(1) Number of fully operational AQ monitoring stations </t>
  </si>
  <si>
    <t>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t>
  </si>
  <si>
    <t>Number of AQ monitoring stations</t>
  </si>
  <si>
    <t>ENV1.12(2)</t>
  </si>
  <si>
    <t>(2) Total number of government owned (all spheres) monitoring stations within municipal area</t>
  </si>
  <si>
    <t>The total number of government owned monitoring stations located within the municipal boundary.</t>
  </si>
  <si>
    <t>ENV1.13</t>
  </si>
  <si>
    <t>Percentage of municipal AEL applications captured on the National Atmospheric Emissions Inventory System</t>
  </si>
  <si>
    <t>This indicator is a pre-condition to the successful reporting of the related outcome, which requires the implementation of the National Atmospheric Emissions Inventory System. It is the responsibility of the Atmospheric Emission License (AEL) Authority to monitor and capture this information in the National Atmospheric Emissions Inventory System, and by so doing enable national level reporting.</t>
  </si>
  <si>
    <t>The percentage of AEL licenses issued by the municipality, for which information is available on the National Atmospheric Emissions Inventory System.</t>
  </si>
  <si>
    <t xml:space="preserve">((1) Number of AEL licenses issued by the municipality for which information has been entered into the NAEIS / (2) Number of AELs issued by the municipality) </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</si>
  <si>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</si>
  <si>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ENV1.13(1)</t>
  </si>
  <si>
    <t>(1) Number of AEL licenses issued by the municipality and for which information has been entered into the NAEIS</t>
  </si>
  <si>
    <t>The number of AEL licenses issued by the municipality for which information is available on the NAEIS. This is necessary as the AEL function is a concurrent one, and successful national reporting on emissions requires the support of all AEL Authorities.</t>
  </si>
  <si>
    <t>Number of licenses</t>
  </si>
  <si>
    <t>ENV1.13(2)</t>
  </si>
  <si>
    <t>(2) Number of AELs issued by the municipality</t>
  </si>
  <si>
    <t>The total number of AELs issued by the municipality. This will not include those AELs issued by other AEL authorities</t>
  </si>
  <si>
    <t>ENV1.3</t>
  </si>
  <si>
    <t>Percentage of households experiencing a problem with noise pollution</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</si>
  <si>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</si>
  <si>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The percentage of households that report "Excessive noise/noise pollution" as an environmental problem experienced in their community.</t>
  </si>
  <si>
    <t xml:space="preserve">((1) Number of households experiencing noise pollution / (2) Total number of households in the municipality) </t>
  </si>
  <si>
    <t>This relates to MTSF Priority 5: Spatial integration, human settlements and local government. It aligns to Outcome- Adequate housing and improved quality living environments. ISO 8.7</t>
  </si>
  <si>
    <t xml:space="preserve">Technically the indicator would be better placed under a separate outcome because noise pollution is not an air quality issue. Nevertheless, it is included here for the time being. </t>
  </si>
  <si>
    <t>ENV1.3(1)</t>
  </si>
  <si>
    <t>(1) Number of households experiencing noise pollution</t>
  </si>
  <si>
    <t>The number of households that report "Excessive noise/noise pollution" as an environmental problem experienced in the community.</t>
  </si>
  <si>
    <t xml:space="preserve">Number of households </t>
  </si>
  <si>
    <t>ENV1.3(2)</t>
  </si>
  <si>
    <t>This is the total number of households within the municipal area of jurisdiction</t>
  </si>
  <si>
    <t>ENV2.1</t>
  </si>
  <si>
    <t>Tonnes of municipal solid waste sent to landfill per capita</t>
  </si>
  <si>
    <t>Minimised solid waste</t>
  </si>
  <si>
    <t>Tonnes</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</si>
  <si>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</si>
  <si>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</si>
  <si>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(1) Tonnes of waste disposed of in a licensed landfill / (2) Total population</t>
  </si>
  <si>
    <t>This relates to MTSF Priority 5: Spatial integration, human settlements and local government. It aligns to Outcome- Just transition to a low carbon economy (mitigation). Similar to ISO 16.4</t>
  </si>
  <si>
    <t>ENV2.1(1)</t>
  </si>
  <si>
    <t xml:space="preserve">(1) Tonnes of municipal solid waste disposed of in sanitary/licensed landfills </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</si>
  <si>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</si>
  <si>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Municipal Waste Management Officer</t>
  </si>
  <si>
    <t>Tonnes of solid waste</t>
  </si>
  <si>
    <t>ENV2.1(2)</t>
  </si>
  <si>
    <t>(2) Total population of the municipality</t>
  </si>
  <si>
    <t>Estimated population of the municipality in the year</t>
  </si>
  <si>
    <t>ENV2.2</t>
  </si>
  <si>
    <t>Tonnes of municipal solid waste diverted from landfill per capita</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</si>
  <si>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</si>
  <si>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</si>
  <si>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[(1)Tonnes of municipal waste diverted from landfill through municipal facilities] / [(2)total population]</t>
  </si>
  <si>
    <t>This relates to MTSF Priority 5: Spatial integration, human settlements and local government. It aligns to Outcome- Just transition to a low carbon economy (mitigation). Similar to ISO 16.3</t>
  </si>
  <si>
    <t>This may not capture the entire amount of waste diversion in the waste chain, as it does not capture waste diversion via private facilities, but it will reflect the success of municipal efforts with regard to waste under their control.</t>
  </si>
  <si>
    <t>ENV2.2(1)</t>
  </si>
  <si>
    <t>(1) Tonnes of municipal waste diverted from landfill through municipal facilities</t>
  </si>
  <si>
    <t>Total municipal waste diverted from municipal landfill facilities through municipal waste diversion activities</t>
  </si>
  <si>
    <t>ENV2.2(2)</t>
  </si>
  <si>
    <t>ENV2.3</t>
  </si>
  <si>
    <t>Total collected municipal solid waste per capita</t>
  </si>
  <si>
    <t>Number of tonnes/capita</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</si>
  <si>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</si>
  <si>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</si>
  <si>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(1) Tonnes of municipal solid waste collected / (2) Total population of the municipality</t>
  </si>
  <si>
    <t>This relates to MTSF Priority 5: Spatial integration, human settlements and local government. It aligns to Outcome- Just transition to a low carbon economy (mitigation). ISO 16.2</t>
  </si>
  <si>
    <t xml:space="preserve">Calculated as the total amount of solid waste (household and commercial) generated in tonnes, divided by the total municipal population. </t>
  </si>
  <si>
    <t xml:space="preserve">This is based directly on ISO 16.2. </t>
  </si>
  <si>
    <t xml:space="preserve">Municipality </t>
  </si>
  <si>
    <t>ENV2.3(1)</t>
  </si>
  <si>
    <t>(1) Tonnes of municipal solid waste collected</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</si>
  <si>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</si>
  <si>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Municipal Waste Management Office</t>
  </si>
  <si>
    <t>ENV2.3(2)</t>
  </si>
  <si>
    <t>ENV3.1</t>
  </si>
  <si>
    <t>Percentage of households with basic refuse removal services or better</t>
  </si>
  <si>
    <t>Increased access to refuse removal</t>
  </si>
  <si>
    <t>the percentage of households served by regular solid waste collection is an indicator of municipal health, cleanliness and quality of life, and is recognised as a right within the South Africa Constitution</t>
  </si>
  <si>
    <t>Households with basic refuse removal services or better (defined as a minimum of once weekly collection as defined in the Back to Basics framework) as a percentage of total municipal households</t>
  </si>
  <si>
    <t xml:space="preserve">((1) Number of households receiving at least once-weekly refuse removal services / (2) Total number of households in the municipality) </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</si>
  <si>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</si>
  <si>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 xml:space="preserve">The wording of both the GHS and Back to Basics is ambiguous about the technical definition of "once weekly collection", which provides discretion for the method of collection from households based on the context. </t>
  </si>
  <si>
    <t>ENV3.1(1)</t>
  </si>
  <si>
    <t xml:space="preserve">(1) Number of households who have their refuse removed at least once a week. </t>
  </si>
  <si>
    <t>Basic refuse removal is based on the definition provided in the Back to Basics framework. This is aligned with the number of households who have their refuse removed at least once a week, as defined by the StatsSA General Household Survey.</t>
  </si>
  <si>
    <t>As a consistent information source is available,  StatsSA data should be used rather than own customer level information, where definitions and methodologies may differ between municipalities.</t>
  </si>
  <si>
    <t>ENV3.1(2)</t>
  </si>
  <si>
    <t>ENV3.11</t>
  </si>
  <si>
    <t>Percentage of known informal settlements receiving basic refuse removal services</t>
  </si>
  <si>
    <t>Percentage of informal settlements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</si>
  <si>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</si>
  <si>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The proportion of recognised informal settlements within the municipal area which are receiving at least a basic standard of service for refuse collection and cleaning services.</t>
  </si>
  <si>
    <t xml:space="preserve">((1) Number of informal settlements receiving waste handling services / (2) Total number of recognised informal settlements) </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</si>
  <si>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</si>
  <si>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End of the reporting period</t>
  </si>
  <si>
    <t>ENV3.11(1)</t>
  </si>
  <si>
    <t>(1) Number of informal settlements receiving waste handling services</t>
  </si>
  <si>
    <t>The number of recognised informal settlements within the municipal area which are receiving basic refuse collection and cleaning services.</t>
  </si>
  <si>
    <t>Number of informal settlements</t>
  </si>
  <si>
    <t>ENV3.11(2)</t>
  </si>
  <si>
    <t>(2) The total number of recognised informal settlements</t>
  </si>
  <si>
    <t>Settlements which have been recognised by municipal authorities as informal.</t>
  </si>
  <si>
    <t>ENV3.2</t>
  </si>
  <si>
    <t>Percentage of scheduled waste collection service users reporting non-collection</t>
  </si>
  <si>
    <t>Percentage of waste removal service users</t>
  </si>
  <si>
    <t xml:space="preserve">Solid waste collection is one of the core services that local government provides, and is a key element in both creating decent living conditions, and maintaining a healthy environment. Non-collection complaints for scheduled services reflect instances when users are not receiving the services which they expect and pay for. Measuring the number of scheduled service users who log complaints for non-collection gives an indication of the extent of service disruptions within the municipality. The indicator measures disruptions to scheduled waste collection services which affects predominantly formal areas, but will increase as more formal areas are proclaimed and developments completed. </t>
  </si>
  <si>
    <t xml:space="preserve">This is a measure of the number of scheduled waste collection service users who report an instance of non-collection of scheduled waste collection out of the total population of scheduled waste service users based on the number of municipal scheduled waste removal collection points over the reporting period. A scheduled waste collection service user is someone residing at a site for which the municipality provides a scheduled collection service on a weekly basis. The indicator measures the number of reported instances of non-collection of scheduled waste collection in relation to the total number of service points multiplied by 52 weekly collections. </t>
  </si>
  <si>
    <t>(1) Number of scheduled waste service reports of non-collection/ ((2) Total number of scheduled waste service collection points x 52)</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</si>
  <si>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</si>
  <si>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tracking official non-collection complaints received in relation to the number of scheduled service points multiplied by 52 weekly collection services over the year. Scheduled service points are used as a proxy for the total population of service users. </t>
  </si>
  <si>
    <t xml:space="preserve">It is recognised that other factors might affect the rate of reporting, such as a well advertised complaints line resulting in a higher level of complaints. There will also be instances of multiple reports and incorrect reports, as there will be a number of service users who never report instances of non-collection through official channels. The indicator serves as a proxy measure of the continuity of scheduled waste removal services and this should be kept in mind. </t>
  </si>
  <si>
    <t>ENV3.2(1)</t>
  </si>
  <si>
    <t>(1) Number of scheduled waste service reports on non-collection</t>
  </si>
  <si>
    <t xml:space="preserve">A scheduled waste removal service user is someone residing at a site for which the municipality provides a scheduled collection service. The data elements tracks the incidence of reports of non-collection from a scheduled service collection site. </t>
  </si>
  <si>
    <t>Solid waste department and/or relevant municipal complaints unit</t>
  </si>
  <si>
    <t>Number of reports of non-collection</t>
  </si>
  <si>
    <t xml:space="preserve">This data element measures complaints for non-collection over the reporting period. A single user may log multiple reports of non-collection over the 52 week reporting cycle. </t>
  </si>
  <si>
    <t>ENV3.2(2)</t>
  </si>
  <si>
    <t>(2) Total number of scheduled waste service collection points</t>
  </si>
  <si>
    <t xml:space="preserve">A scheduled waste removal  site for which the municipality provides a scheduled collection service on a weekly basis. The population of total service users is therefore on the basis of a scheduled collection service site, not necessarily the number of people in a household in residence who benefit from that collection. The total service collection users should be inclusive of all scheduled collection sites. </t>
  </si>
  <si>
    <t>Solid waste department and/or finance department</t>
  </si>
  <si>
    <t>Waste service collection points</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</si>
  <si>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</si>
  <si>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ENV4.1</t>
  </si>
  <si>
    <t>Ecosystem/vegetation type threat status</t>
  </si>
  <si>
    <t>Biodiversity is conserved and enhanced</t>
  </si>
  <si>
    <t>Index/category</t>
  </si>
  <si>
    <t>Biennial</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</si>
  <si>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</si>
  <si>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</si>
  <si>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</si>
  <si>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</si>
  <si>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A biodiversity target is set for each vegetation type present in the municipality, which is linked to the rate at which species accumulate by sample areas. This indicator will provide a composite view of the threat to the major ecosystems identified in the municipal area. </t>
  </si>
  <si>
    <t>ENV4.1(1)</t>
  </si>
  <si>
    <t>(1) Map of local vegetation types</t>
  </si>
  <si>
    <t>n/a</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</si>
  <si>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</si>
  <si>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Municipal GIS</t>
  </si>
  <si>
    <t>ha</t>
  </si>
  <si>
    <t>This is expected to be constant, unless there is a change in the municipal boundary</t>
  </si>
  <si>
    <t>ENV4.1(2)</t>
  </si>
  <si>
    <t>(2) Biodiversity targets for each vegetation type</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</si>
  <si>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</si>
  <si>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Targets</t>
  </si>
  <si>
    <t>ENV4.1(3)</t>
  </si>
  <si>
    <t>(3) Map of ecological condition</t>
  </si>
  <si>
    <t>Bi-Annual</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</si>
  <si>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</si>
  <si>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Municipal assessment</t>
  </si>
  <si>
    <t>ENV4.1(4)</t>
  </si>
  <si>
    <t>(4) Proportion of each vegetation type that is still in good ecological condition</t>
  </si>
  <si>
    <t>This requires mapping of the ecological condition of each parcel, which will require capturing the municipal assessment of land parcels using the City's GIS system.</t>
  </si>
  <si>
    <t>Percentage, ha</t>
  </si>
  <si>
    <t>ENV4.11</t>
  </si>
  <si>
    <t>Percentage of biodiversity priority area within the municipality</t>
  </si>
  <si>
    <t>Percentage of land in hectares</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</si>
  <si>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</si>
  <si>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</si>
  <si>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((1) Total land area in hectares classified as "biodiversity priority areas"  / (2) Total municipal area in hectares)</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</si>
  <si>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</si>
  <si>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Calculated at the end of the period, comparing the change in the total area remaining as open space over the year in review.</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</si>
  <si>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</si>
  <si>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ENV4.11(1)</t>
  </si>
  <si>
    <t>(1) Total land area in hectares classified as "biodiversity priority areas"</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</si>
  <si>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</si>
  <si>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</si>
  <si>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ENV4.11(2)</t>
  </si>
  <si>
    <t>(2) Total municipal area in hectares</t>
  </si>
  <si>
    <t>The total area falling within the boundaries of the municipality, expressed in ha</t>
  </si>
  <si>
    <t>This is expected to be constant, unless there is a change in the municipal boundary.</t>
  </si>
  <si>
    <t>ENV4.2</t>
  </si>
  <si>
    <t>Ecosystem/vegetation type protection level</t>
  </si>
  <si>
    <t>Category</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</si>
  <si>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</si>
  <si>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</si>
  <si>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To be determined. Assignment of score based on categories such as well represented, moderately represented, poorly represented or not represented. If any vegetation types are</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</si>
  <si>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</si>
  <si>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</si>
  <si>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ENV4.2(1)</t>
  </si>
  <si>
    <t>(1) Mapped and classified vegetation types</t>
  </si>
  <si>
    <t>ENV4.2(2)</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</si>
  <si>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</si>
  <si>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 xml:space="preserve">percentage </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</si>
  <si>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</si>
  <si>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ENV4.2(3)</t>
  </si>
  <si>
    <t>(3) Map of protected areas</t>
  </si>
  <si>
    <t>Protected areas are areas of land or sea that are formally protected by legal or other effective means, and managed mainly for biodiversity conservation. The map of protected areas shows the location and boundaries of existing protected areas.</t>
  </si>
  <si>
    <t>ENV4.2(4)</t>
  </si>
  <si>
    <t>(4) Proportion of each vegetation type included in the protected areas</t>
  </si>
  <si>
    <t>The proportion of each type of vegetation type that is protected</t>
  </si>
  <si>
    <t>Percentage</t>
  </si>
  <si>
    <t>ENV4.21</t>
  </si>
  <si>
    <t>Percentage of biodiversity priority areas protected</t>
  </si>
  <si>
    <t>This indicator captures the proportion of "biodiversity priority area" land which has been identified through municipal planning processes as being of high biodiversity value, and is protected through some mechanism.</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</si>
  <si>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</si>
  <si>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 xml:space="preserve">(1) Area of biodiversity priority areas in hectares which is protected / (2) Total area of land in hectares which is identified as a biodiversity priority area </t>
  </si>
  <si>
    <t>This relates to MTSF Priority 5: Spatial integration, human settlements and local government. It aligns to Outcome- State of ecological infrastructure improved. Agreed as part of Circular No.88 process</t>
  </si>
  <si>
    <t>Additional discussion is required regarding the types of protection which should be included, but is intended to be broader than formal "protected area" status. The mechanism should provide some type of legally binding protection.</t>
  </si>
  <si>
    <t>ENV4.21(1)</t>
  </si>
  <si>
    <t>(1) Area of priority biodiversity area in hectares which is protected</t>
  </si>
  <si>
    <t>Total area identified as a priority biodiversity area which is protected through some mechanism, which may include stewardship agreements, conventional protected areas, &amp; biodiversity agreements as defined in the SANBI 2016 Lexicon of Biodiversity Planning</t>
  </si>
  <si>
    <t xml:space="preserve">Municipal SDF, and its underlying strategic environmental assessment as required by SPLUMA. </t>
  </si>
  <si>
    <t>More discussion is required on the type of protection, but this should be immediately achievable.</t>
  </si>
  <si>
    <t>ENV4.21(2)</t>
  </si>
  <si>
    <t>(2) Total area identified as a priority biodiversity area in hectares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</si>
  <si>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</si>
  <si>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Municipal SDF</t>
  </si>
  <si>
    <t>Biodiversity priority areas include biodiversity core 1 areas ( critical biodiversity areas) and core 2 areas ( ecological corridors, dune protection zones, river corridors, ecological support areas).</t>
  </si>
  <si>
    <t>ENV4.21(3)</t>
  </si>
  <si>
    <t xml:space="preserve">(2) Total area identified as a priority biodiversity area </t>
  </si>
  <si>
    <t>Biodiversity priority areas include biodiversity core 1 areas (critical biodiversity areas) and core 2 areas ( ecological corridors, dune protection zones, river corridors, ecological support areas).</t>
  </si>
  <si>
    <t>ENV4.3</t>
  </si>
  <si>
    <t>Wetland condition index</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</si>
  <si>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</si>
  <si>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Refers to the overall index level rating for wetland conditions within the municipality.</t>
  </si>
  <si>
    <t>(1) Wetland Condition Index</t>
  </si>
  <si>
    <t>This relates to MTSF Priority 5: Spatial integration, human settlements and local government. It aligns to Outcome- State of ecological infrastructure improved and is consistent with the indicator "Number of wetlands under rehabilitation/ restoration"</t>
  </si>
  <si>
    <t>Should be developed in consultation with DEA and DWS. SACN indicator 115: River and wetland health has the potential for inclusion as an alternative.</t>
  </si>
  <si>
    <t>ENV4.3(1)</t>
  </si>
  <si>
    <t>Municipal department responsible for environmental health</t>
  </si>
  <si>
    <t>Should be developed in consultation with DEA and DWS.</t>
  </si>
  <si>
    <t>ENV4.31</t>
  </si>
  <si>
    <t>Hectares of rehabilitated and maintained wetlands within the municipal area</t>
  </si>
  <si>
    <t>Hectares of wetland</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</si>
  <si>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</si>
  <si>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</si>
  <si>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(1) Total land area (in hectares) of wetland that have been rehabilitated within the municipal area + (2) Total land area (in hectares) of wetland that have been maintained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</si>
  <si>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</si>
  <si>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</si>
  <si>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The indicator distinguishes between data elements for newly rehabilitated areas and those where the ecosystem functioning is maintained, whether or not they have been rehabilitated in recent history. </t>
  </si>
  <si>
    <t>ENV4.31(1)</t>
  </si>
  <si>
    <t>(1) Total land area (in hectares) of wetland that have been rehabilitated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</si>
  <si>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</si>
  <si>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Environment Management Department or relevant department</t>
  </si>
  <si>
    <t>Reporting on this may draw on joint efforts with Working on Wetlands or other active rehabilitation efforts within the municipal area.</t>
  </si>
  <si>
    <t>ENV4.31(2)</t>
  </si>
  <si>
    <t>(2) Total land area (in hectares) of wetland that have been maintained within the municipal area</t>
  </si>
  <si>
    <t xml:space="preserve">Hectares of wetland maintained. "Maintained" refers to wetlands where the municipality has undertaken active initiatives to collect waste, prevent the inflow of pollutants, and/or maintain ecosystem functioning during the reporting period. </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</si>
  <si>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</si>
  <si>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ENV5.1</t>
  </si>
  <si>
    <t>Recreational water quality (coastal)</t>
  </si>
  <si>
    <t>Coastal and inland water resources maintained</t>
  </si>
  <si>
    <t>Percentage water quality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</si>
  <si>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</si>
  <si>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 xml:space="preserve">The percentage of annual recreational coastal water samples taken which met the minimum requirement for recreational water quality, namely "sufficient". </t>
  </si>
  <si>
    <t xml:space="preserve">((1) Number of coastal water samples classified as "sufficient" / (2) Total number of samples taken ) </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</si>
  <si>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</si>
  <si>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End of reporting period</t>
  </si>
  <si>
    <t>In SA the sufficient or fair category of exposure is considered to be minimum acceptable risk. Poor or unacceptable microbiological samples have more than 185 Enterococci count per 100ml, and over 500 E.coli count per 100ml.</t>
  </si>
  <si>
    <t>ENV5.1(1)</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</si>
  <si>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</si>
  <si>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</si>
  <si>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Number of water samples</t>
  </si>
  <si>
    <t>Based on methodology as specified in 2012 "South African water quality guidelines for coastal marine waters, Volume 2: Guidelines for Recreational Use"</t>
  </si>
  <si>
    <t>ENV5.1(2)</t>
  </si>
  <si>
    <t xml:space="preserve">(2) Total number of recreational coastal water quality samples taken </t>
  </si>
  <si>
    <t>The total number of recreational coastal water quality samples taken throughout the municipal jurisdiction over the course of a reporting year.</t>
  </si>
  <si>
    <t>Based on methodology as specified in 2012 "South African water quality guidelines for coastal marine waters, Volume 2: Guidelines for Recreational Use". Will depend on frequency of municipal sampling programme, but should at a minimum be once every 2 weeks</t>
  </si>
  <si>
    <t>ENV5.11</t>
  </si>
  <si>
    <t>Percentage of coastline with protection measures in place</t>
  </si>
  <si>
    <t>Percentage of coastline with protection measures</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</si>
  <si>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</si>
  <si>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r>
      <t xml:space="preserve">The percentage of coastline with protection measures in place within the municipal area. </t>
    </r>
    <r>
      <rPr>
        <b/>
        <sz val="12"/>
        <color theme="1"/>
        <rFont val="Calibri"/>
        <family val="2"/>
        <scheme val="minor"/>
      </rPr>
      <t>Protection measures</t>
    </r>
    <r>
      <rPr>
        <sz val="11"/>
        <rFont val="Calibri"/>
        <family val="2"/>
      </rPr>
      <t xml:space="preserve"> refer to measures for protecting the coastal environment from activities that may detrimentally affect it and are inclusive of periodic maintenance. Protection measures are divided into 4 main categories: </t>
    </r>
    <r>
      <rPr>
        <b/>
        <i/>
        <sz val="12"/>
        <color theme="1"/>
        <rFont val="Calibri"/>
        <family val="2"/>
        <scheme val="minor"/>
      </rPr>
      <t xml:space="preserve">Hard </t>
    </r>
    <r>
      <rPr>
        <sz val="11"/>
        <rFont val="Calibri"/>
        <family val="2"/>
      </rPr>
      <t xml:space="preserve">(options influence coastal processes to stop or reduce the rate of coastal erosion.); </t>
    </r>
    <r>
      <rPr>
        <b/>
        <i/>
        <sz val="12"/>
        <color theme="1"/>
        <rFont val="Calibri"/>
        <family val="2"/>
        <scheme val="minor"/>
      </rPr>
      <t xml:space="preserve">Soft </t>
    </r>
    <r>
      <rPr>
        <sz val="11"/>
        <rFont val="Calibri"/>
        <family val="2"/>
      </rPr>
      <t xml:space="preserve">(aim to dissipate wave energy by mirroring natural forces and maintaining the natural topography of the coast); </t>
    </r>
    <r>
      <rPr>
        <b/>
        <i/>
        <sz val="12"/>
        <color theme="1"/>
        <rFont val="Calibri"/>
        <family val="2"/>
        <scheme val="minor"/>
      </rPr>
      <t>Combined</t>
    </r>
    <r>
      <rPr>
        <sz val="11"/>
        <rFont val="Calibri"/>
        <family val="2"/>
      </rPr>
      <t xml:space="preserve"> (combining hard and soft solutions is sometimes necessary to improve the efficiency of the options and provide an environmentally and economically acceptable coastal protection system); and </t>
    </r>
    <r>
      <rPr>
        <b/>
        <i/>
        <sz val="12"/>
        <color theme="1"/>
        <rFont val="Calibri"/>
        <family val="2"/>
        <scheme val="minor"/>
      </rPr>
      <t>Innovative</t>
    </r>
    <r>
      <rPr>
        <sz val="11"/>
        <rFont val="Calibri"/>
        <family val="2"/>
      </rPr>
      <t xml:space="preserve"> (exploited advancements in specific areas of engineering associated with erosion control namely geotextiles and beach drainage). Protection measures are therefore inclusive of managed retreat too. </t>
    </r>
  </si>
  <si>
    <t xml:space="preserve">((1) KM of coastline with protection measures in place/ (2) Total Km of coastline within the municipal area)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</si>
  <si>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</si>
  <si>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This refers to the portion of coastline with protection measures in place and receives active maintenance on the part of the municipality.</t>
  </si>
  <si>
    <t>ENV5.11(1)</t>
  </si>
  <si>
    <t>(1) Km of coastline with protection measures in place</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</si>
  <si>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</si>
  <si>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Environmental Management Department</t>
  </si>
  <si>
    <t>Km of coastline</t>
  </si>
  <si>
    <t>ENV5.11(2)</t>
  </si>
  <si>
    <t xml:space="preserve">(2) Total Km of coastline within the municipal area </t>
  </si>
  <si>
    <t xml:space="preserve">The total length of coastline (in Km) within the municipal area </t>
  </si>
  <si>
    <t xml:space="preserve">This is a fixed measure of the municipal coastline. </t>
  </si>
  <si>
    <t>ENV5.12</t>
  </si>
  <si>
    <t>Number of coastal water samples taken for monitoring purposes</t>
  </si>
  <si>
    <t xml:space="preserve">Number of water samples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</si>
  <si>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</si>
  <si>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</si>
  <si>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coastal water samples taken for monitoring purposes</t>
  </si>
  <si>
    <t xml:space="preserve">Cumulative measure. Note the multiple samples at a given site and intervals for sampling at the planning stage. </t>
  </si>
  <si>
    <t xml:space="preserve">Samples should ideally be informed by a sampling strategy with the intention to take representative samples for the municipal area. </t>
  </si>
  <si>
    <t>ENV5.12(1)</t>
  </si>
  <si>
    <t>The number of coastal water samples taken for water quality testing, for monitoring purposes, in the municipality</t>
  </si>
  <si>
    <t>Environmental Health Department or relevant municipal department</t>
  </si>
  <si>
    <t xml:space="preserve">As a cumulative measure the 4th quarter should be equivalent of the annual performance. </t>
  </si>
  <si>
    <t>ENV5.2</t>
  </si>
  <si>
    <t>Recreational water quality (inland)</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</si>
  <si>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</si>
  <si>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</si>
  <si>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((1) Number of inland water sample tests within the 'targeted range' for  intermediate contact recreational water use/ (2) Total number of sample tests undertaken) </t>
  </si>
  <si>
    <t xml:space="preserve"> This measures the sample tests taken as per the South African Water Quality Guidelines for Recreational Water Use. </t>
  </si>
  <si>
    <t xml:space="preserve">The guidelines provide a targeted range for samples tested as it relates to: Algae, Chemical Irritants, Indicator Organisms and pH. </t>
  </si>
  <si>
    <t>ENV5.2(1)</t>
  </si>
  <si>
    <t>(1) Number of inland water sample tests within the 'targeted range' for intermediate contact recreational water use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</si>
  <si>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</si>
  <si>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Water and Sanitation Department, Environmental Health or relevant department</t>
  </si>
  <si>
    <t>Number of water sample tests</t>
  </si>
  <si>
    <t xml:space="preserve">The municipal standard operating procedure will set out the testing protocols as it relates to standards for the tested elements. </t>
  </si>
  <si>
    <t>ENV5.2(2)</t>
  </si>
  <si>
    <t>(2) Total number of sample tests undertaken</t>
  </si>
  <si>
    <t xml:space="preserve">The total number of recreational inland water quality sample tests undertaken throughout the municipal jurisdiction over the course of the reporting period. </t>
  </si>
  <si>
    <t>ENV5.21</t>
  </si>
  <si>
    <t>Number of inland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</si>
  <si>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</si>
  <si>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</si>
  <si>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inland water samples taken for monitoring purposes</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</si>
  <si>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</si>
  <si>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ENV5.21(1)</t>
  </si>
  <si>
    <t>The number of inland water samples taken for water quality testing, for monitoring purposes, in the municipality</t>
  </si>
  <si>
    <t>ENV7.1</t>
  </si>
  <si>
    <t>Incidence of gastroenteritis in an institution per 100 000 of the population</t>
  </si>
  <si>
    <t>Improved municipal health</t>
  </si>
  <si>
    <t>Incidences</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</si>
  <si>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</si>
  <si>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</si>
  <si>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((1) Number of incidents of gastroenteritis at an institution/ (2)Total population of the municipality) x 100 000</t>
  </si>
  <si>
    <t>This relates to MTSF Priority 3: Education, Skills and Health. Dept. Cooperative Governance District Municipality Consultations with reference to the Communicable Disease Protocol of the Health Department of New South Wales</t>
  </si>
  <si>
    <t xml:space="preserve">None. </t>
  </si>
  <si>
    <t>ENV7.1(1)</t>
  </si>
  <si>
    <t>(1) Number of incidents of gastroenteritis at an institution</t>
  </si>
  <si>
    <t xml:space="preserve">Annual </t>
  </si>
  <si>
    <t>Simple count of the number of reported institutional incidents of gastroenteritis at a residential, educational or health care institution over the period.</t>
  </si>
  <si>
    <t>Municipal health department</t>
  </si>
  <si>
    <t>Number of institutions affected</t>
  </si>
  <si>
    <t xml:space="preserve">One institution can be counted multiple times if the source of the incidents is  separated over time. </t>
  </si>
  <si>
    <t>StatsSA Mid-Year Population Estimate</t>
  </si>
  <si>
    <t>ENV7.11</t>
  </si>
  <si>
    <t>Percentage of all registered food premises inspected for compliance to relevant legislation</t>
  </si>
  <si>
    <t>Percentage of food premises</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</si>
  <si>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</si>
  <si>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</si>
  <si>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 / (2) Number of registered food premises)</t>
  </si>
  <si>
    <t xml:space="preserve">This relates to MTSF Priority 3: Education, Skills and Health. Dept. Cooperative Governance District Municipality Consultations </t>
  </si>
  <si>
    <t xml:space="preserve">Consultations indicated municipalities are not yet in a position to report on this indicator, although District officials indicated they may be. The indicator readiness has nevertheless been allocated at Tier 3 cautiously. </t>
  </si>
  <si>
    <t>ENV7.11(1)</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</si>
  <si>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</si>
  <si>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</si>
  <si>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Municipal registry</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</si>
  <si>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</si>
  <si>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</si>
  <si>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</si>
  <si>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</si>
  <si>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</si>
  <si>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</si>
  <si>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HS1.1</t>
  </si>
  <si>
    <t>Percentage of households living in adequate housing</t>
  </si>
  <si>
    <t>Improved access to adequate housing</t>
  </si>
  <si>
    <t xml:space="preserve">Government seeks to increase the number of households residing in adequate housing in line with constitutional imperatives and the strategic goals over the medium term.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</si>
  <si>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</si>
  <si>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 xml:space="preserve">((1) Number of households in formal dwellings / (2) Total number of households within the municipality)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</si>
  <si>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</si>
  <si>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The calculation is easily done using both a numerator and denominator obtained from the StatsSA General Household Survey.</t>
  </si>
  <si>
    <t>HS1.1(1)</t>
  </si>
  <si>
    <t>(1) Number of households that live in formal dwellings</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</si>
  <si>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</si>
  <si>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HS1.1(2)</t>
  </si>
  <si>
    <t>HS1.11</t>
  </si>
  <si>
    <r>
      <t xml:space="preserve">Number of subsidised housing units </t>
    </r>
    <r>
      <rPr>
        <sz val="12"/>
        <color theme="1"/>
        <rFont val="Calibri (Body)"/>
      </rPr>
      <t>constructed using various Human Settlements Programmes</t>
    </r>
  </si>
  <si>
    <t>Number of housing units</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</si>
  <si>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</si>
  <si>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</si>
  <si>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(1)Number of all subsidised housing units constructed within the municipal area</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</si>
  <si>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</si>
  <si>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</si>
  <si>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HS1.11(1)</t>
  </si>
  <si>
    <t>(1) Number of all subsidised housing units constructed within the municipal area</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</si>
  <si>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</si>
  <si>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Housing Subsidy System</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</si>
  <si>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</si>
  <si>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HS1.12</t>
  </si>
  <si>
    <t xml:space="preserve">Number of serviced sites </t>
  </si>
  <si>
    <t>Number of serviced sites</t>
  </si>
  <si>
    <t xml:space="preserve">A basic level service for the core services of water, electricity and sanitation is a prerequisite for 'adequate housing'. This indicator tracks the number of sites to which the municipality has provided a minimum service level for the three basic services in terms of infrastructure provision (e.g. water, sanitation and electricity). Waste removal is a recurring service that is not based on infrastructure provision to a site and is therefore excluded. </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</si>
  <si>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all three services of electricity, water and sanitation to a basic level within the municipality in the financial year. These sites do not include the construction of top structures. A basic level of service is defined as an individual service to each site (not shared) meeting the national minimum standard (the Regulations in terms of the Water Services Act in the case of water and sanitation and the Policy Guidelines for the Integrated National Electrification Programme (INEP) 2016/17 in the case of electricity), or the minimum standards defined by the municipality, whichever is higher. The indicator only measures from the point when all three basic services have been connected, regardless of the timeframes between when water &amp; sanitation connections and electricity connections were made. This refers to direct connections only and does not provide for indirect connections. </t>
  </si>
  <si>
    <t>(1) Number of all sites serviced receiving all three of the basic services</t>
  </si>
  <si>
    <t>The indicator originates with MTSF: Priority 5: Spatial integration, Human settlements and local government. It is aligned in terms of the Outcome- Adequate housing and improved quality living environments.  There was also an Urban Settlements Development Grant indicator- Number of sites currently serviced with electricity, water (house connection) sewerage removal service and solid waste removal service (622) which corresponds to this indicator, less the solid waste removal service.</t>
  </si>
  <si>
    <t xml:space="preserve">The indicator measures those newly serviced sites and does not measure all existing serviced sites within the municipal area. Sites lacking any one of the three services, or below the minimum standard for that service should be excluded from the count. Communal servicing should not be counted within this indicator as it refers to direct connections. </t>
  </si>
  <si>
    <t>It is acknowledged that the three core services may not be delivered simultaneously and the respective Water &amp; Sanitation and Energy &amp; Electricity sector indicators measure individual connections. This indicator is therefore intended to provide a measure of when ALL THREE basic services have been successfully connected to a site. This is inclusive of direct and indirect connections, so far as they meet basic service standards. This indicator is also intended to support the realisation of improving access to adequate housing by tracking the three core service connections/provisions as a pre-requisite. Serviced sites will be provided as part of the national housing programme, but may also be provided by the municipality using the USDG or other funding.</t>
  </si>
  <si>
    <t>HS1.12(1)</t>
  </si>
  <si>
    <t>(1) Number of all sites serviced receiving all three of the basic services.</t>
  </si>
  <si>
    <t xml:space="preserve">The number of all sites serviced with basic levels of electricity, water and sanitation that do note include the construction of top structures. The data element only measures those newly 'serviced' sites and does not measure all serviced sites within the municipal area. </t>
  </si>
  <si>
    <t>Municipal basic service departments in coordination with housing department or other relevant departments</t>
  </si>
  <si>
    <t>As above.</t>
  </si>
  <si>
    <t>HS1.13</t>
  </si>
  <si>
    <t xml:space="preserve">Hectares of land acquired for human settlements in the municipal area </t>
  </si>
  <si>
    <t>Hectares of land area</t>
  </si>
  <si>
    <t xml:space="preserve">The indicator measures the hectares of land acquired by the municipality for the purpose of human settlement development in the municipal area, and inclusive of all land acquired in designated areas for spatial prioritisation. This is a critical enabler for various housing programmes. Acquired land should be developed in line with the human settlements needs of the municipal area, with attention given to where that land is located in relation to Priority Housing Development areas and any other prioritised areas. </t>
  </si>
  <si>
    <t xml:space="preserve">Hectares of land acquired for human settlements development within the municipal area. Therefore, this refers to land acquired in an agreement between at least two parties for which purchase and sales agreement or donation agreements, expropriation notices, or development rights agreements have been concluded. The land is understood to have been acquired with the intention of advancing human settlements development within the municipal area, subject to the subsequent completion of any outstanding planning and approval processes. </t>
  </si>
  <si>
    <t>(1) Total land area (in hectares) acquired for human settlement within the municipal area</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</si>
  <si>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</si>
  <si>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 xml:space="preserve">Where land is acquired in square meters it should be converted into hectares. </t>
  </si>
  <si>
    <t xml:space="preserve">Land acquisition is often a complex and costly process. Available budget and land markets may pose challenges to land acquisition on a year-to-year basis. It is therefore possible, and likely, that a municipality may not set a target for land acquisition every year. Nevertheless, the frequency of reporting remains “Annual” to obtain data even in years when no land is targeted for acquisition or reported within the municipal area. Special attention should be given to the location of land acquired to advance spatial transformation. Municipalities should be able to provide measurements of land acquisition in relation to Priority Housing Development Areas on request. </t>
  </si>
  <si>
    <t>HS1.13(1)</t>
  </si>
  <si>
    <t xml:space="preserve"> (1) Total land area (in hectares) acquired for human settlement within the municipal area </t>
  </si>
  <si>
    <t>A simple count of the total land area (in hectares) acquired for human settlements within the municipal area. Acquisition refers to land purchased and transferred with the purpose or intention of human settlements development. This refers to land acquired in an agreement between at least two parties for which transfer documents have been registered at the Title Deeds Office or in terms of donation agreements, expropriation notices, or development rights agreements. The land is understood to have been acquired with the intention of advancing human settlements development within the municipal area, subject to the subsequent completion of any outstanding planning and approval processes.</t>
  </si>
  <si>
    <t xml:space="preserve">Municipal Planning Department, Municipal Records or relevant department. </t>
  </si>
  <si>
    <t>HS1.2</t>
  </si>
  <si>
    <t>Title deed backlog ratio</t>
  </si>
  <si>
    <t xml:space="preserve">Ratio: serviced stands completed to property title backlog </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</si>
  <si>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</si>
  <si>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</si>
  <si>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</si>
  <si>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</si>
  <si>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period covered by the deeds registrar should coincide with the period covered by the Housing Subsidy System. Includes all serviced stands (with or without top structures) provided by the municipality and the province. </t>
  </si>
  <si>
    <t>HS1.2(1)</t>
  </si>
  <si>
    <t>(1) Number of serviced residential stands completed through state subsidised programmes in the same financial year within the municipality</t>
  </si>
  <si>
    <t>A serviced residential stand completed on the Housing Subsidy System in the financial year. It includes sectional title units where applicable. Includes municipal and provincial housing projects.</t>
  </si>
  <si>
    <t>Number of serviced residential stands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</si>
  <si>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</si>
  <si>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HS1.2(2)</t>
  </si>
  <si>
    <t>(2) Number of serviced residential stands completed through state subsidised programmes within the municipality historically</t>
  </si>
  <si>
    <t>A serviced residential stand completed on the Housing Subsidy System. It includes sectional title units where applicable. Includes municipal and provincial housing projects.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</si>
  <si>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</si>
  <si>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HS1.2(3)</t>
  </si>
  <si>
    <t>(3) Number of title deeds registered in the Deeds Office for serviced residential stands completed through state subsidised programmes within the municipality historically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</si>
  <si>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</si>
  <si>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Deeds registrar</t>
  </si>
  <si>
    <t>Number of title deeds registered</t>
  </si>
  <si>
    <t>The data should be collected once per year to correspond with the same period reflecting for data element 2.</t>
  </si>
  <si>
    <t>HS1.21</t>
  </si>
  <si>
    <t>Average number of days taken to register the title deed</t>
  </si>
  <si>
    <t>Number of days: Title deed</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</si>
  <si>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</si>
  <si>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</si>
  <si>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</si>
  <si>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</si>
  <si>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</si>
  <si>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HS1.21(1)</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</si>
  <si>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</si>
  <si>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 xml:space="preserve">The sum of the difference in days between the completion of a subsidised housing unit and the handover date of the title deed on the Housing Subsidy System, for all housing units registered in the deeds register in the municipal financial year. </t>
  </si>
  <si>
    <t>Number of days</t>
  </si>
  <si>
    <t>All delivered subsidised housing units registered in the period of assessment should be included, regardless of the financial year in which the unit was completed.</t>
  </si>
  <si>
    <t>HS1.21(2)</t>
  </si>
  <si>
    <t>(2) Number of municipality-delivered subsidised stands and housings units registered in the deeds register</t>
  </si>
  <si>
    <t>The total number of municipality-delivered stands and housing units registered in the deeds register in the period of assessment.</t>
  </si>
  <si>
    <t>Number of subsidised stands and housing units registered</t>
  </si>
  <si>
    <t xml:space="preserve">Excludes stands and units delivered by the Province. </t>
  </si>
  <si>
    <t>HS1.22</t>
  </si>
  <si>
    <t>Number of title deeds registered to beneficiaries</t>
  </si>
  <si>
    <t>Number of title deeds registrations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</si>
  <si>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</si>
  <si>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</si>
  <si>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Simple count of the (1) number of title deeds registered to beneficiaries within a municipality in the period under assessment</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</si>
  <si>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</si>
  <si>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</si>
  <si>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The indicator measures registrations as a proxy for issuance of the title deed, which is outside the control of the municipality. The actual issuance of title deeds reflects as a 'Lower order' indicator and is tracked separately .</t>
  </si>
  <si>
    <t>HS1.22(1)</t>
  </si>
  <si>
    <t>(1) Number of title deeds registered to beneficiaries within a municipality in the period under assessment</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</si>
  <si>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</si>
  <si>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Municipal housing department or relevant departments</t>
  </si>
  <si>
    <t xml:space="preserve">No notes. </t>
  </si>
  <si>
    <t>HS1.3</t>
  </si>
  <si>
    <t>Percentage of informal settlements upgraded to Phase 3</t>
  </si>
  <si>
    <t xml:space="preserve">Percentage of informal settlements </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</si>
  <si>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</si>
  <si>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</si>
  <si>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((1) Number of informal settlements that have been upgraded to Phase 3 / (2) Total number of known informal settlements in the municipality)</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</si>
  <si>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</si>
  <si>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 xml:space="preserve">The indicator relies on the municipality's knowledge of informal settlements within its municipal area and those known to it. </t>
  </si>
  <si>
    <t>HS1.3(1)</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</si>
  <si>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</si>
  <si>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</si>
  <si>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Municipal housing department or informal settlements upgrading division</t>
  </si>
  <si>
    <t xml:space="preserve">This data element is also required in relation to MTSF reporting. 
</t>
  </si>
  <si>
    <t>HS1.3(2)</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</si>
  <si>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</si>
  <si>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</si>
  <si>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Housing Department or Informal settlements upgrading division</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</si>
  <si>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</si>
  <si>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HS1.31</t>
  </si>
  <si>
    <t>Number of informal settlements assessed (enumerated and classified)</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</si>
  <si>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</si>
  <si>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</si>
  <si>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Simple count of the (1) number of informal settlements enumerated and classified according to the UISP categorisation, or equivalent, in the period under assessment.</t>
  </si>
  <si>
    <t>The indicator originates with MTSF: Priority 5: Spatial integration, Human settlements and local government. It is aligned in terms of the Outcome- Adequate housing and improved quality living environments.</t>
  </si>
  <si>
    <t>Settlements for which only a dwelling count is available should not be included. Settlements need to have been enumerated and classified according to the NUSP classification, or equivalent, in the financial year in order to be counted.</t>
  </si>
  <si>
    <t xml:space="preserve">The indicator does not currently distinguish between the size of an informal settlement. It treats all designated informal settlements equally, regardless of size. </t>
  </si>
  <si>
    <t>HS1.31(1)</t>
  </si>
  <si>
    <t>(1) Number of informal settlements enumerated and classified according to the UISP categorisation, or equivalent.</t>
  </si>
  <si>
    <t>The number of designated informal settlements within the municipal area enumerated and classified according to the UISP, or equivalent classification, within the municipal area in the period under assessment.</t>
  </si>
  <si>
    <t>Municipal department responsible for informal settlements</t>
  </si>
  <si>
    <t xml:space="preserve">Once all informal settlements in the municipality have been enumerated and classified the value of this indicator is limited and it should be revised.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</si>
  <si>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</si>
  <si>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</si>
  <si>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</si>
  <si>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</si>
  <si>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</si>
  <si>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 xml:space="preserve">(1) Number of informal settlements that have been upgraded to Phase 2 in terms of the National Housing Code- Upgrading Informal Settlements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</si>
  <si>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</si>
  <si>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 xml:space="preserve">The indicator is dependent upon the municipality confirming all Phase 2 milestones for an informal settlement have been achieved, as per its Standard Operating Procedures. </t>
  </si>
  <si>
    <t xml:space="preserve">The indicator only tracks those informal settlements for which Phase 2 has been completed. </t>
  </si>
  <si>
    <t>HS1.32(1)</t>
  </si>
  <si>
    <t>(1) Number of informal settlements that have been upgraded to Phase 2 in terms of the National Housing Code- Upgrading Informal Settlements</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</si>
  <si>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</si>
  <si>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Housing Department or Informal settlements upgrading division or relevant department</t>
  </si>
  <si>
    <t xml:space="preserve">The MTSF requests informal settlements upgraded to Phase 3 and this is an interim step along the way. 
</t>
  </si>
  <si>
    <t>HS2.1</t>
  </si>
  <si>
    <t>Percentage of property market transactions in the gap and affordable housing market range</t>
  </si>
  <si>
    <t>Improved functionality of the residential property market</t>
  </si>
  <si>
    <t>Percentage of unit residential transactions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</si>
  <si>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</si>
  <si>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</si>
  <si>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 xml:space="preserve">((1) Number of unit residential transactions &gt;R150k and &lt;R500k / (2) Total number of unit residential transactions within the municipal area) </t>
  </si>
  <si>
    <t xml:space="preserve">The indicator originates with MTSF: Priority 5: Spatial integration, Human settlements and local government. It is aligned in terms of the Outcome- Adequate housing and improved quality living environments. </t>
  </si>
  <si>
    <t>The value of the housing is linked to the income bracket that defines the gap and affordable housing market. If the income band changes for the household the value for the gap and affordable housing market band will need to change as well.</t>
  </si>
  <si>
    <t>HS2.1(1)</t>
  </si>
  <si>
    <t>(1) Number of unit residential transactions &gt;R150k and &lt;R500k</t>
  </si>
  <si>
    <t xml:space="preserve">This is a count of all residential unit transactions within the municipality with a value  &gt;R150k and &lt;R500k over the financial year. </t>
  </si>
  <si>
    <t>Municipal valuation roll (and supplementary valuation rolls)</t>
  </si>
  <si>
    <t>Number of unit residential transactions</t>
  </si>
  <si>
    <t xml:space="preserve">There may be a delay in the capturing of transactions as reflected on the municipal valuation roll, so the last available data from the municipal valuation roll and supplementary valuation roll(s) should be utilised in this regard. </t>
  </si>
  <si>
    <t>HS2.1(2)</t>
  </si>
  <si>
    <t>(2) Total number of unit residential transactions within the municipal area</t>
  </si>
  <si>
    <t>All residential unit transaction values within the municipality over the year as reflected on the municipal valuation roll or supplementary valuation rolls</t>
  </si>
  <si>
    <t>HS2.11</t>
  </si>
  <si>
    <t>Number of FLISP opportunities in the affordable gap market</t>
  </si>
  <si>
    <t>Number of FLISP opportunities on government facilitated developments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</si>
  <si>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</si>
  <si>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</si>
  <si>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A simple count of the (1) number of FLISP opportunities for government facilitated developments in the affordable gap market within the municipal area, in the reporting period </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</si>
  <si>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</si>
  <si>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No calculation notes.</t>
  </si>
  <si>
    <t xml:space="preserve">There will be more FLISP opportunities taken up in a municipal area than those facilitated by the municipality, but the intention is to acknowledge and plan for municipal contribution to the facilitation of these opportunities. </t>
  </si>
  <si>
    <t>HS2.11(1)</t>
  </si>
  <si>
    <t xml:space="preserve">(1) Number of FLISP opportunities for government facilitated developments in the affordable gap market within the municipal area, in the reporting period </t>
  </si>
  <si>
    <t>National Department of Human Settlements</t>
  </si>
  <si>
    <t>Number of FLISP opportunities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</si>
  <si>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</si>
  <si>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HS2.2</t>
  </si>
  <si>
    <t>Percentage of residential properties in the subsidy market</t>
  </si>
  <si>
    <t>Percentage of rateable residential properties</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</si>
  <si>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</si>
  <si>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</si>
  <si>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</si>
  <si>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</si>
  <si>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</si>
  <si>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HS2.2(1)</t>
  </si>
  <si>
    <t>(1) Number of residential properties valued at R150 000 or less on the latest municipal valuation roll (and supplementary valuation roll)</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</si>
  <si>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</si>
  <si>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</si>
  <si>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Number of residential property units</t>
  </si>
  <si>
    <t>HS2.2(2)</t>
  </si>
  <si>
    <t>(2) Total number of residential properties within the municipal area on the latest municipal valuation roll</t>
  </si>
  <si>
    <t>All residential units within the municipality as reflected on the municipal valuation roll (and supplementary valuation roll).</t>
  </si>
  <si>
    <t>HS2.21</t>
  </si>
  <si>
    <t>Number of residential properties developed through state-subsidised human settlements programmes entering the municipal valuation roll</t>
  </si>
  <si>
    <t>Number of subsidised residential properties entering the valuation roll</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</si>
  <si>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residential properties onto the municipal valuation roll provides an indication of whether state-subsidised developments are enhancing the financial viability of the municipality (if not immediately, then in the future) and increasing the formal property market in the low-income band. The indicator is formulated with the understanding that even properties that are not yet yielding rates revenue for the municipality, may eventually do so over time. </t>
  </si>
  <si>
    <t xml:space="preserve">The indicator is defined as 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</si>
  <si>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 xml:space="preserve">A simple count of (1) the number of all residential properties that have benefited from state-subsidised human settlements programmes that have entered the municipal valuation roll </t>
  </si>
  <si>
    <t xml:space="preserve">All new entries to the municipal valuation roll that have benefited from state subsidies should correspond with data on the housing subsidy system, albeit with an administrative processing lag determined by the municipality, and subject to municipal access to the housing subsidy system. Capturing this data on the municipal valuation roll, or supplementary valuation roll in years when the municipal valuation roll is not updated, is the responsibility of the municipality to plan for and administer. Subsidised properties are usually provided with rates exemptions, but should still be captured on the municipal valuation roll. </t>
  </si>
  <si>
    <t xml:space="preserve">The indicator does not refer to the entire state-subsidised market segment, only those residential properties that have benefited directly from state-subsidised human settlements development programmes within the municipal area that will enter the municipal valuation roll. The date of output delivery (e.g. completion of housing units) should lead this measurement, but does not require that the output is delivered in the same financial year as the property is registered on the municipal valuation roll. The value should reflect within the time period that the property reflects on the municipal valuation roll or supplementary valuation roll.  </t>
  </si>
  <si>
    <t>HS2.21(1)</t>
  </si>
  <si>
    <t xml:space="preserve"> (1) Number of all residential properties that have benefited from state-subsidised human settlements programmes that have entered the municipal valuation roll </t>
  </si>
  <si>
    <t xml:space="preserve">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</si>
  <si>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Municipal valuation roll or supplementary valuation rolls</t>
  </si>
  <si>
    <t>Number of properties</t>
  </si>
  <si>
    <t xml:space="preserve">The date of output delivery (e.g. completion of housing units) should lead this measurement, but does not require that the output is delivered in the same financial year as the property is registered on the municipal valuation roll.  </t>
  </si>
  <si>
    <t>HS2.22</t>
  </si>
  <si>
    <t xml:space="preserve">Average number of days taken to process building plan applications of less than 500 square meters </t>
  </si>
  <si>
    <t>Number of days: Applications</t>
  </si>
  <si>
    <t xml:space="preserve">This is an efficiency measure of the average processing time of the building plan applications submitted to the municipality. Delays in the processing of building plan applications affect the time taken to build new housing and other buildings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 The National Building Regulations and Building Standards Act legislates the less than 500 square meters distinction and sets a processing standard for building plan applications within a period of 30 days. </t>
  </si>
  <si>
    <t xml:space="preserve">The indicator measures the number of days a building plan application to the municipality takes to be processed, from the date of submission of all required information to the date of communication of the initial adjudication results of that application, on average, per application.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</si>
  <si>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less than 500 square meters /(2) Number of building plan applications less than 500 square meters adjudicated </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</si>
  <si>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</si>
  <si>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</si>
  <si>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 xml:space="preserve">This indicator should ideally be calculated for building plans applications of less than 500 square meters, excluding minor work applications. This indicator should be considered in conjunction with LED 3.13, C83, C84 and C98 as it relates to overall building plan processing efficiencies in the municipality. Municipal Standard Operating Procedures should be used to clarify any municipality specific processing norms and standards. Applications that are in process, still awaiting adjudication, should not be included. </t>
  </si>
  <si>
    <t>HS2.22(1)</t>
  </si>
  <si>
    <t xml:space="preserve"> (1) Sum of the number of days between the date of submission of a complete building plan application to the municipality and the communication of the adjudication result of the application, for all applications less than of 500 square meters</t>
  </si>
  <si>
    <t xml:space="preserve">Sum of the number of days between the date of submission of a complete building plan application of less than 500 square meters to the municipality and the communication of the adjudication result of the application.  This data element refers to building plans of less than 500 square meters, excluding minor work applications. </t>
  </si>
  <si>
    <t>Municipal building plan submission register</t>
  </si>
  <si>
    <t xml:space="preserve">Sum total of all days for all building plan applications of less than 500 square meters is the numerator in the equation. This is cumulative over the course of the municipal financial year. This only measures the days for applications which have been adjudicated. All pending or active applications should be excluded from this data element. </t>
  </si>
  <si>
    <t>HS2.22(2)</t>
  </si>
  <si>
    <t xml:space="preserve"> (2) Number of building plan applications less than 500 square meters adjudicated </t>
  </si>
  <si>
    <t xml:space="preserve">Total number of building plan applications less than 500 square meters adjudicated by the municipality. The data element does not include building plan applications received that have not yet been adjudicated. </t>
  </si>
  <si>
    <t>Number of building plan applications</t>
  </si>
  <si>
    <t xml:space="preserve">The total number is cumulative so the measure of the 4th quarter should provide the measure for the entire financial year. This only measures applications which have been adjudicated, either receiving an approval or what is sometimes referred to as an “amendment letter” or “date of first refusal”, etc. </t>
  </si>
  <si>
    <t>HS2.3</t>
  </si>
  <si>
    <t>Percentage of households living in formal dwellings who rent</t>
  </si>
  <si>
    <t>Percentage of households in formal dwellings</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</si>
  <si>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</si>
  <si>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</si>
  <si>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 xml:space="preserve">((1)Number of households described as 'renting' in formal dwellings / (2)Total number of households in formal dwellings within the municipal area)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</si>
  <si>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</si>
  <si>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The calculation includes only households listed as residing in formal dwellings.</t>
  </si>
  <si>
    <t>HS2.3(1)</t>
  </si>
  <si>
    <t>(1) Number of households in formal dwellings 'renting'</t>
  </si>
  <si>
    <t>Refers to the number of self-identified households living in formal dwellings whose tenure status is reflected as either: "1 = Rented from private individual" or "2 = Rented from other (incl. municipality and social housing institutions)".</t>
  </si>
  <si>
    <t>This is a cross-tabulation of dwelling type and tenure status as surveyed in the GHS.</t>
  </si>
  <si>
    <t>HS2.3(2)</t>
  </si>
  <si>
    <t>(2) Total number of households in formal dwellings within the municipal area</t>
  </si>
  <si>
    <t>This is the total number of households residing in formal dwellings within the municipal area of jurisdiction</t>
  </si>
  <si>
    <t>HS3.1</t>
  </si>
  <si>
    <t>Percentage of dwellings with access to public open spaces</t>
  </si>
  <si>
    <t>Increased access to and utilisation of social and community facilities</t>
  </si>
  <si>
    <t>Percentage of households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</si>
  <si>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</si>
  <si>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</si>
  <si>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((1) Number of dwellings within 1 km of public access to 'open spaces' as per municipal definition / (2) Total number of dwellings within the municipal area) </t>
  </si>
  <si>
    <t>Although there may be differences between how municipalities interpret this, a common sourcing methodology via the CSIR Redbook should standardise and potentially disaggregate sub-elements of this indicator.</t>
  </si>
  <si>
    <t>HS3.1(1)</t>
  </si>
  <si>
    <t>(1) Number of dwellings within 1 km of public access to 'open spaces' as per municipal definition</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</si>
  <si>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</si>
  <si>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Planning department, Municipal GIS or relevant department</t>
  </si>
  <si>
    <t xml:space="preserve"> Number of dwellings</t>
  </si>
  <si>
    <t>See above</t>
  </si>
  <si>
    <t>HS3.1(2)</t>
  </si>
  <si>
    <t>(2) Total number of dwellings  within the municipal area</t>
  </si>
  <si>
    <t>The total number of dwellings within the municipal area.</t>
  </si>
  <si>
    <t>The number of dwellings based on the last available count of dwellings within the municipal area.</t>
  </si>
  <si>
    <t>HS3.11</t>
  </si>
  <si>
    <t>Percentage of expenditure on the operations and maintenance of neighbourhood parks and public outdoor spaces in poor and lower-middle income neighbourhoods</t>
  </si>
  <si>
    <t>Percentage of capital expenditure</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</si>
  <si>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</si>
  <si>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</si>
  <si>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</si>
  <si>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</si>
  <si>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 xml:space="preserve">In this instance, operations and maintenance expenditure on neighbourhood parks and public outdoor recreational space should be considered in relation to the approximate 60% of the population that are serviced by the facilities. </t>
  </si>
  <si>
    <t>HS3.11(1)</t>
  </si>
  <si>
    <t>(1) Operations and maintenance expenditure on neighbourhood parks and public outdoor recreational space in poor and lower-middle income neighbourhoods</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</si>
  <si>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</si>
  <si>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Municipal Finance records</t>
  </si>
  <si>
    <t>R-value</t>
  </si>
  <si>
    <t>HS3.11(2)</t>
  </si>
  <si>
    <t>(2) Total operations and maintenance expenditure on all neighbourhood parks and public outdoor recreational spaces in the municipal area</t>
  </si>
  <si>
    <t>The total R-value of a municipality's operational and maintenance expenditure on neighbourhood parks and public outdoor recreational spaces throughout the municipal area.</t>
  </si>
  <si>
    <t>HS3.4</t>
  </si>
  <si>
    <t>Percentage utilisation rate of sports fields</t>
  </si>
  <si>
    <t>Percentage of hours of sport facility bookings</t>
  </si>
  <si>
    <t>Utilisation rate is indicative of the supply and demand for community facilities. It can be used to inform planning and performance of facilities.</t>
  </si>
  <si>
    <t>The percentage of available hours across all sports facilities that are booked in a year.</t>
  </si>
  <si>
    <t>(1) Sum of hours booked across all sports fields in the period of assessment / (2) Sum of available hours for all sports fields in the period of assessment.</t>
  </si>
  <si>
    <t>Where booking data is not kept, the available hours should still be captured in the denominator in order to incentivise booking systems to be put in place.</t>
  </si>
  <si>
    <t>HS3.4(1)</t>
  </si>
  <si>
    <t>(1) Sum of hours booked across all sports fields in the period of assessment</t>
  </si>
  <si>
    <t>Includes the following public facilities as defined in the CSIR Red Book (2000): sports fields; sports courts; sports halls.</t>
  </si>
  <si>
    <t>Municipal records</t>
  </si>
  <si>
    <t>Number of hours</t>
  </si>
  <si>
    <t>It is proposed that this data element would be collected from an integrated municipal record system. However it is likely that these vary significantly across the municipalities. Whatever booking information available should be included.</t>
  </si>
  <si>
    <t>HS3.4(2)</t>
  </si>
  <si>
    <t>(2) Sum of available hours for all sports fields in the period of assessment.</t>
  </si>
  <si>
    <t>Sum of the total numbers of possible booking hours for the following public facilities as defined in the CSIR red book (2000): sports fields; sports courts; sports halls.</t>
  </si>
  <si>
    <t>This is a calculated figure based on the hours that each facility is able to be booked. The available hours for all sports facilities should then be summed.</t>
  </si>
  <si>
    <t>HS3.5</t>
  </si>
  <si>
    <t>Percentage utilisation rate of community halls</t>
  </si>
  <si>
    <t>Percentage of hours of community hall bookings</t>
  </si>
  <si>
    <t>The percentage of available hours across all community halls that are booked in a year.</t>
  </si>
  <si>
    <t xml:space="preserve">((1) Sum of hours booked across all community halls in the period of assessment / (2) Sum of available hours for all community halls in the period of assessment) </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</si>
  <si>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</si>
  <si>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</si>
  <si>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HS3.5(1)</t>
  </si>
  <si>
    <t xml:space="preserve">(1) Sum of hours booked across all community halls in the period of assessment </t>
  </si>
  <si>
    <t>The total number of hours public community halls are reserved for use.</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</si>
  <si>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</si>
  <si>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HS3.5(2)</t>
  </si>
  <si>
    <t>(2) Sum of available hours for all community halls in the period of assessment.</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</si>
  <si>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</si>
  <si>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</si>
  <si>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HS3.6</t>
  </si>
  <si>
    <t>Average number of library visits per library</t>
  </si>
  <si>
    <t>Number of visits per library per year</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</si>
  <si>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</si>
  <si>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average number of library visits per library per year. This measures only municipality managed libraries.</t>
  </si>
  <si>
    <t>(1) Total number of library visits / (2) Count of municipal libraries</t>
  </si>
  <si>
    <t>HS3.6(1)</t>
  </si>
  <si>
    <t>(1) Total number of library visits</t>
  </si>
  <si>
    <t>The total headcount of people passing through the library doors, as measured by turnstiles or electronic counters, and divided by two where counting takes place on entry and exit, for all libraries.</t>
  </si>
  <si>
    <t>Number of visits</t>
  </si>
  <si>
    <t>HS3.6(2)</t>
  </si>
  <si>
    <t>(2) Count of municipal libraries</t>
  </si>
  <si>
    <t>A simple count of municipal libraries, accessible by the general public</t>
  </si>
  <si>
    <t>Number of libraries</t>
  </si>
  <si>
    <t>No additional notes</t>
  </si>
  <si>
    <t>HS3.7</t>
  </si>
  <si>
    <t>Percentage of municipal cemetery plots available</t>
  </si>
  <si>
    <t>Percentage of cemetery plots</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</si>
  <si>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</si>
  <si>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municipalities current policy provisions and used plots, the indicator measures what percentage of the total available cemetery capacity in active cemeteries is currently utilised. </t>
  </si>
  <si>
    <t xml:space="preserve">(1) Number of available municipal burial plots in active municipal cemeteries / (2) Total capacity of all burial plots in active municipal cemeteries </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</si>
  <si>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</si>
  <si>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 xml:space="preserve">Cemeteries that are not active or available for burying for any reason should be excluded from the denominator. </t>
  </si>
  <si>
    <t>HS3.7(1)</t>
  </si>
  <si>
    <t xml:space="preserve">(1) Number of available municipal burial plots in active municipal cemeteries </t>
  </si>
  <si>
    <t xml:space="preserve">A simple count of the number of burial plots still available in proclaimed, active, municipal-owned cemeteries. </t>
  </si>
  <si>
    <t>Municipal parks and recreation</t>
  </si>
  <si>
    <t>Number of burial plots</t>
  </si>
  <si>
    <t>This refers only to available burial plots in proclaimed, active cemeteries that are owned by the municipality.</t>
  </si>
  <si>
    <t>HS3.7(2)</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</si>
  <si>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</si>
  <si>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</si>
  <si>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</si>
  <si>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TR2.1</t>
  </si>
  <si>
    <t>Percentage share of monthly income spent on public transport, for households using public transport</t>
  </si>
  <si>
    <t>Improved affordability of public transport</t>
  </si>
  <si>
    <t>Percentage of monthly household expenditure</t>
  </si>
  <si>
    <t>The affordability of the public transport system is an important aspect of the effectiveness of the public transport system.</t>
  </si>
  <si>
    <t>Expenditure on all public transport modes as percentage of the average monthly household income, for households using public transport on a typical workday.</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</si>
  <si>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</si>
  <si>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</si>
  <si>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Measured as per the most recent General Household Survey results.</t>
  </si>
  <si>
    <t>TR2.1(1)</t>
  </si>
  <si>
    <t>(1) The money spent by household on minibus taxis in the previous week</t>
  </si>
  <si>
    <t>The money spent by household on minibus taxis in the previous week</t>
  </si>
  <si>
    <t>Rand</t>
  </si>
  <si>
    <t>GHS 6.8</t>
  </si>
  <si>
    <t>TR2.1(2)</t>
  </si>
  <si>
    <t>(2) The money spent by household on buses in the previous week</t>
  </si>
  <si>
    <t>The money spent by household on buses in the previous week</t>
  </si>
  <si>
    <t>GHS 6.9</t>
  </si>
  <si>
    <t>TR2.1(3)</t>
  </si>
  <si>
    <t>(3) The money spent by household on rail in the previous week</t>
  </si>
  <si>
    <t>The money spent by household on rail in the previous week</t>
  </si>
  <si>
    <t>GHS6.10</t>
  </si>
  <si>
    <t>TR2.1(4)</t>
  </si>
  <si>
    <t>(4) Average monthly household income of households who use public transport as preferred form of commuting</t>
  </si>
  <si>
    <t>Average monthly household income of households who routinely use public transport during typical workday</t>
  </si>
  <si>
    <t>GHS 4.2a; 4.4a</t>
  </si>
  <si>
    <t>TR2.11</t>
  </si>
  <si>
    <t>Cost per passenger kilometre of municipal public transport</t>
  </si>
  <si>
    <t>Rand per kilometre</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</si>
  <si>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</si>
  <si>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</si>
  <si>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(1) Sum of R-value of all operating costs for the main municipal bus service / (2) Total number of passenger kilometres travelled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</si>
  <si>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</si>
  <si>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 xml:space="preserve">Measured for the municipality's main public transport service by bus in terms of ridership. This applies to municipality owned or contracted bus services. </t>
  </si>
  <si>
    <t>TR2.11(1)</t>
  </si>
  <si>
    <t>(1)  Sum of R-value of all operating costs for the main municipal bus service</t>
  </si>
  <si>
    <t>The cost of all municipal expenditure on the main municipal bus service, inclusive of all staff and operational costs to maintain the buses.</t>
  </si>
  <si>
    <t>Municipal Transport Department</t>
  </si>
  <si>
    <t xml:space="preserve">The figure is only derived for the main municipal public transport service by bus in terms of ridership. This applies to municipality owned or contracted bus services. </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</si>
  <si>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</si>
  <si>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</si>
  <si>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</si>
  <si>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</si>
  <si>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</si>
  <si>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TR4.1</t>
  </si>
  <si>
    <t>Percentage of respondents indicating that they believe public transport to be "safe"</t>
  </si>
  <si>
    <t>Improved satisfaction with public transport services</t>
  </si>
  <si>
    <t>Percentage of respondents</t>
  </si>
  <si>
    <t>User experience, alongside accessibility, is an important condition to realise modal shift. In the South African context, safety is an important determinant of overall user experience.</t>
  </si>
  <si>
    <t>Percentage of respondents surveyed who indicated that they perceived public transport to be "safe" or "very safe"</t>
  </si>
  <si>
    <t xml:space="preserve">((1) Number of respondents surveyed who perceive public transport as "safe" or "very safe" / (2) Number of respondents)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</si>
  <si>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</si>
  <si>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TR4.1(1)</t>
  </si>
  <si>
    <t>(1) Number of respondents surveyed who indicated that they perceive public transport to be "safe" or "very safe"</t>
  </si>
  <si>
    <t>Number of respondents indicating public transport to be "safe" or "very safe"</t>
  </si>
  <si>
    <t>Number of respondents</t>
  </si>
  <si>
    <t>New GHS question required</t>
  </si>
  <si>
    <t>TR4.1(2)</t>
  </si>
  <si>
    <t>(2) Number of respondents</t>
  </si>
  <si>
    <t>TR4.2</t>
  </si>
  <si>
    <t>Percentage of respondents indicating that they believe public transport to be "reliable"</t>
  </si>
  <si>
    <t>User experience, alongside accessibility, is an important condition to realise modal shift. In the South African context, reliability is an important determinant of overall user experience.</t>
  </si>
  <si>
    <t>Percentage of respondents surveyed who indicated that they perceived public transport to be "reliable" or "very reliable"</t>
  </si>
  <si>
    <t xml:space="preserve">((1) Number of respondents surveyed who perceive public transport as "reliable" or "very reliable" / (2) Number of respondents) </t>
  </si>
  <si>
    <t>TR4.2(1)</t>
  </si>
  <si>
    <t>(1) Number of respondents surveyed who indicated that they perceive public transport to be "reliable" or "very reliable"</t>
  </si>
  <si>
    <t>Number of respondents indicating public transport to be "reliable" or "very reliable"</t>
  </si>
  <si>
    <t>TR4.2(2)</t>
  </si>
  <si>
    <t>TR4.21</t>
  </si>
  <si>
    <t>Percentage of municipal bus services 'on time'</t>
  </si>
  <si>
    <t>Improved satisfaction with municipal bus services</t>
  </si>
  <si>
    <t>Percentage of scheduled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</si>
  <si>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</si>
  <si>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</si>
  <si>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((1) Scheduled municipal bus departures 'on time' / (2) Total scheduled municipal bus departures) </t>
  </si>
  <si>
    <t xml:space="preserve">The indicator is cumulative for the year to date. Quarter 4 reporting should be indicative of the percentage of 'on-time' departures for the financial year.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</si>
  <si>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If a municipality cannot track ‘departures’, it may substitute arrivals at the end destination within the definition of ‘on-time’. </t>
  </si>
  <si>
    <t>TR4.21(1)</t>
  </si>
  <si>
    <t>(1) Scheduled municipal bus departures 'on time'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</si>
  <si>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</si>
  <si>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</si>
  <si>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Number of bus departures</t>
  </si>
  <si>
    <t>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t>
  </si>
  <si>
    <t>TR4.21(2)</t>
  </si>
  <si>
    <t>(2) Total scheduled municipal bus departures</t>
  </si>
  <si>
    <t xml:space="preserve">The total number of scheduled municipal bus departures planned within the municipality over the entire reporting period. </t>
  </si>
  <si>
    <t>Municipal Transport department/entity or published bus schedule</t>
  </si>
  <si>
    <t xml:space="preserve">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 As this refers to all 'scheduled' departures this measures every scheduled incidence, regardless of whether it occurs or not. </t>
  </si>
  <si>
    <t>TR5.1</t>
  </si>
  <si>
    <t>Percentage of households less than 10 minutes walk from scheduled public transport</t>
  </si>
  <si>
    <t>Improved access to public transport (incl. NMT)</t>
  </si>
  <si>
    <t>Improving access to public transport access through appropriate route coverage is an important contributor to overall accessibility</t>
  </si>
  <si>
    <t xml:space="preserve">The percentage of households surveyed who lives less than 10 minutes walk from bus and rail, excl. MBT. </t>
  </si>
  <si>
    <t xml:space="preserve">(Number of respondents who spend 10 minutes or less reaching either (1) bus, or (2) rail, whichever is less / (3) the number of respondents who use bus or train as a preferred mode of transport) </t>
  </si>
  <si>
    <t>TR5.1(1)</t>
  </si>
  <si>
    <t>(1) Number of respondents who spend 10 minutes or less reaching the bus service</t>
  </si>
  <si>
    <t>The number of households surveyed who live less than 10 minutes walk from bus service</t>
  </si>
  <si>
    <t>Revision of GHS 6.9</t>
  </si>
  <si>
    <t>TR5.1(2)</t>
  </si>
  <si>
    <t>(2) Number of respondents who spend 10 minutes or less reaching the rail service</t>
  </si>
  <si>
    <t>Revision of GHS 6.10</t>
  </si>
  <si>
    <t>TR5.1(3)</t>
  </si>
  <si>
    <t>(3) Number of respondents who use bus or train as a preferred mode of transport</t>
  </si>
  <si>
    <t>Number of respondents who usually employ bus or rail as preferred mode of transport</t>
  </si>
  <si>
    <t>GHS 4.4a</t>
  </si>
  <si>
    <t>TR5.11</t>
  </si>
  <si>
    <t>Number of scheduled public transport access points added</t>
  </si>
  <si>
    <t>Number of scheduled access points</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</si>
  <si>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</si>
  <si>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</si>
  <si>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(1) Number of scheduled public transport access points added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</si>
  <si>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</si>
  <si>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 xml:space="preserve">Measured as at the end of the financial year. </t>
  </si>
  <si>
    <t>Formerly TR1.12</t>
  </si>
  <si>
    <t>TR5.11(1)</t>
  </si>
  <si>
    <t>(1) Number of scheduled public transport service access points added</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</si>
  <si>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</si>
  <si>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Number of scheduled public transport access points</t>
  </si>
  <si>
    <t>TR5.2</t>
  </si>
  <si>
    <t xml:space="preserve">Percentage of dwelling units within 500m of scheduled public transport service </t>
  </si>
  <si>
    <t>Percentage of dwelling units</t>
  </si>
  <si>
    <t>To determine to what extent housing is located within walking distance to scheduled public transport services, thus indicating accessibility of these services, as well as more efficient spatial forms. 500m is regarded as an international norm for accessibility.</t>
  </si>
  <si>
    <t>This indicator measures the number of dwelling units located within a 500m radius of a scheduled public transport service (as the crow flies), as a percentage of all dwelling units in a municipality.</t>
  </si>
  <si>
    <t xml:space="preserve">((1) Number of dwelling units within 500m of a scheduled public transport service access point / (2) Total number of dwelling units municipality-wide)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</si>
  <si>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</si>
  <si>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Measured as at the end of the financial year. Only access points to portions of the network that are active on the last day of the financial year should be counted.</t>
  </si>
  <si>
    <t>A generally accepted walking distance is recognised as 500m.</t>
  </si>
  <si>
    <t>TR1.1(1)</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</si>
  <si>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</si>
  <si>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</si>
  <si>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 xml:space="preserve">Point feature : Centroid of individual, scheme property or settled farm portion
Point features: Commuter rail, trunk bus stops and taxi ranks
Line features: Feeder bus stops 
</t>
  </si>
  <si>
    <t>Add 500m buffer to point and line features</t>
  </si>
  <si>
    <t>TR1.1(2)</t>
  </si>
  <si>
    <t>(2) Total number of dwelling units municipality-wide</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</si>
  <si>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</si>
  <si>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Point feature</t>
  </si>
  <si>
    <t>Within municipal boundary, based on most recent General Valuation year.</t>
  </si>
  <si>
    <t>TR5.3</t>
  </si>
  <si>
    <t>Percentage of persons with disability where access to public transport is problematic</t>
  </si>
  <si>
    <t>Providing universally accessible public transport services integrated with universally accessible NMT paths is an important contributor to public transport access</t>
  </si>
  <si>
    <t xml:space="preserve">The percentage of households surveyed where one or more members are limited in daily travel activity due to disability. </t>
  </si>
  <si>
    <t>((1) The number of households where one or more members find access to public transport 'difficult' or 'very difficult' / (2) Number of households surveyed with one or more members with disability)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</si>
  <si>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</si>
  <si>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TR5.2(1)</t>
  </si>
  <si>
    <t>(1) The number of households where one or more members find access to public transport 'difficult' or 'very difficult'</t>
  </si>
  <si>
    <t>The number of households who indicate that there is at least one person in the household with disability, who find access to public transport 'difficult' or 'very difficult'</t>
  </si>
  <si>
    <t>Addition to GHS</t>
  </si>
  <si>
    <t>TR5.2(2)</t>
  </si>
  <si>
    <t>(2) Number of households surveyed with disabled member</t>
  </si>
  <si>
    <t>The number of households who indicated that they have one or more members with disability</t>
  </si>
  <si>
    <t>Revision of GHS 2.8, 2.9</t>
  </si>
  <si>
    <t>TR5.31</t>
  </si>
  <si>
    <t xml:space="preserve">Percentage of scheduled municipal bus trips that are universally accessible </t>
  </si>
  <si>
    <t xml:space="preserve"> Percentage of bus trips </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</si>
  <si>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trips that are universally accessible, understanding that for a bus trip to be universally accessible it must entail a service that is universally accessible both at the point of departure (the bus stop) as well as throughout the trip (on the bus itself). </t>
  </si>
  <si>
    <t xml:space="preserve">The proportion of scheduled municipal bus trips in the municipal area served by municipality owned and/or contracted fleet that are universally accessible across the length of their routes. A municipal bus trip refers to a service that runs from a departure point at the start of a route to an arrivals point at the end with various bus service stops on the way. The indicator measures the proportion of all scheduled bus trips that are considered universally accessible- That is every scheduled bus service stop on the route has received a service that is universally accessible for the bus trip. A universally accessible service stop meets the following conditions: 1) It is serviced by a scheduled bus with accessibility provisions; and 2) Boarding bridges meet the accessibility provisions of the bus service. The indicator value is a proportion of all scheduled  bus trips for all routes. </t>
  </si>
  <si>
    <t>(1) Number of all scheduled municipal bus trips that are universally accessible / (2) Total number of scheduled municipal bus trips across all routes</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</si>
  <si>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</si>
  <si>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 xml:space="preserve">Cumulative, year to date. The numerator only counts a bus trip as universally accessible if all scheduled service stops along the route meet the conditions for universal accessibility. </t>
  </si>
  <si>
    <t xml:space="preserve">The indicator measures all scheduled municipal bus trips for all scheduled routes, not only weekdays. Where a scheduled bus with accessibility provisions is not operational due to repair or otherwise, it should not be counted. Where a municipality has designed an entire bus service route to be universally accessible, including buses servicing stops along that route, all scheduled municipal bus trips should be reflected in the numerator. Municipalities should make use of the Standard Operating Procedure to clarify the details pertaining to the number of bus trips across all routes. A previous iteration of this indicator measured the bus service stops. This revised version measures bus trips. </t>
  </si>
  <si>
    <t>TR5.31(1)</t>
  </si>
  <si>
    <t xml:space="preserve"> (1) Number of all scheduled municipal bus trips that are universally accessible </t>
  </si>
  <si>
    <t xml:space="preserve">The number of all scheduled municipal bus trips that are universally accessible for every scheduled bus service stop on the route. A municipal bus trip refers to a service that runs from a departure point at the start of a route to an arrivals point at the end with various bus service stops on the way.  A universally accessible bus service stop meets the following conditions: 1) It is serviced by a scheduled bus with accessibility provisions; and 2) A boarding bridge meets the accessibility provisions of the bus service. This data element tracks the number of scheduled municipal bus trips where all service stops meet conditions for universal accessibility. This should be the aggregate of the number of all scheduled municipal bus trips on all days across the reporting period that meet the above conditions. </t>
  </si>
  <si>
    <t>Municipal Transport</t>
  </si>
  <si>
    <t>Number of bus trips</t>
  </si>
  <si>
    <t xml:space="preserve">Refers to scheduled municipal bus trips only. This counts each time a municipal bus trip travels the length of a route where all scheduled service stops are universally accessible. This does not measure the number of buses, service points or routes. The indicator measures bus trips that are universally accessible across the route serviced on that bus trip. If a bus trip has a scheduled stop that is not universally accessible, the bus trip is not universally accessible and it should not be counted as such. </t>
  </si>
  <si>
    <t>TR5.31(2)</t>
  </si>
  <si>
    <t>(2) Total number of scheduled municipal bus trips</t>
  </si>
  <si>
    <t xml:space="preserve">Number of scheduled municipal bus trips across all routes. This refers to any scheduled bus trip planned, regardless of whether it is undertaken. This should be the aggregation of all scheduled municipal bus trips across all service routes operated by the municipality and/or contracted fleet.  </t>
  </si>
  <si>
    <t>Number of bus service stops</t>
  </si>
  <si>
    <t xml:space="preserve">The municipal fleet is considered inclusive of all municipally-contracted buses. </t>
  </si>
  <si>
    <t>TR5.4</t>
  </si>
  <si>
    <t>NMT paths as a percentage of the total municipal road network length</t>
  </si>
  <si>
    <t>Percentage of NMT paths</t>
  </si>
  <si>
    <t>The provision of NMT infrastructure encourages NMT as an alternative to motorised private transport. Dedicated cycling and footpaths and lanes are used to measure the extent of NMT infrastructure is provided, normalised by road network length.</t>
  </si>
  <si>
    <t>The sum total length of all NMT paths (in KMs) within the municipal area divided by the total length of municipal road network (in KMs)</t>
  </si>
  <si>
    <t>(1) Length of NMT paths / (2) Length of municipal road network</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</si>
  <si>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</si>
  <si>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TR5.4(1)</t>
  </si>
  <si>
    <t>(1) Length of NMT paths</t>
  </si>
  <si>
    <t xml:space="preserve">NMT paths includes surfaced pedestrian sidewalks, footpaths and cycling lanes from which motor vehicles are excluded. Lanes may or may not be aligned with roads. Unsurfaced recreational cycle tracks and footpaths are not included.
</t>
  </si>
  <si>
    <t>Municipal GIS or as reported by NMT unit with transport department</t>
  </si>
  <si>
    <t>Kilometres of path</t>
  </si>
  <si>
    <t xml:space="preserve">Sidewalks running along each side of a road is counted double, because the NMT path is on both sides of the road and therefore twice the distance of the length of that portion of road. </t>
  </si>
  <si>
    <t>TR1.2(2)</t>
  </si>
  <si>
    <t>(2) Length of municipal road network</t>
  </si>
  <si>
    <t>Length of municipal road network.</t>
  </si>
  <si>
    <t>Kilometres of road network</t>
  </si>
  <si>
    <t>TR5.41</t>
  </si>
  <si>
    <t>Length of NMT paths built</t>
  </si>
  <si>
    <t>Kilometres of NMT path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</si>
  <si>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</si>
  <si>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total length (in KMs) of NMT paths (defined as surfaced pedestrian sidewalks, footpaths and cycling lanes) built and completed over the financial year.</t>
  </si>
  <si>
    <t>(1) Length in KMs of NMT paths built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</si>
  <si>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</si>
  <si>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TR4.41(1)</t>
  </si>
  <si>
    <t xml:space="preserve">(1) Length of NMT paths built (in KMs) </t>
  </si>
  <si>
    <t>City GIS or as reported by NMT unit with transport department</t>
  </si>
  <si>
    <t>Sidewalks running along each side of a road is counted double</t>
  </si>
  <si>
    <t>TR6.1</t>
  </si>
  <si>
    <t>Percentage of fatal crashes attributed to road and environmental factors</t>
  </si>
  <si>
    <t>Improved quality of municipal road network</t>
  </si>
  <si>
    <t>Percentage of fatal crashes</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</si>
  <si>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</si>
  <si>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percentage of fatal crashes attributed to road and environmental factors in relation to overall fatal crashes per year within the municipal boundaries.</t>
  </si>
  <si>
    <t xml:space="preserve">(1) Number of fatal crashes attributed to road and environmental factors / (2) Overall number of fatal crashes </t>
  </si>
  <si>
    <t>Measured as at the end of financial reporting period</t>
  </si>
  <si>
    <t>TR6.1(1)</t>
  </si>
  <si>
    <t>(1) Number of fatal crashes attributed to road and environmental factors</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</si>
  <si>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</si>
  <si>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Road Traffic Management Corporation traffic accident data</t>
  </si>
  <si>
    <t>Number of fatal crashes</t>
  </si>
  <si>
    <t>TR6.1(2)</t>
  </si>
  <si>
    <t>(2) Overall number of fatal crashes</t>
  </si>
  <si>
    <t xml:space="preserve">A fatal crash is a crash resulting in the death of one or more persons. The persons killed may be drivers and passengers of vehicles, or cyclists and pedestrians. Refers to all fatal crashes on any road within the municipal boundary. </t>
  </si>
  <si>
    <t>TR6.11</t>
  </si>
  <si>
    <t>Percentage of unsurfaced road graded</t>
  </si>
  <si>
    <t>Percentage of unsurfaced road network, by length</t>
  </si>
  <si>
    <t xml:space="preserve">Regular grading of unsurfaced roads increases the safety of municipal roads and is indicative of maintenance and road upkeep. </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</si>
  <si>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</si>
  <si>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((1) Kilometres of municipal road graded / (2) Kilometres of unsurfaced road) </t>
  </si>
  <si>
    <t xml:space="preserve">The graded road is measured as at the end of financial reporting period, cumulative for the entire financial year. However, the unsurfaced road is measured at the start of the financial year. </t>
  </si>
  <si>
    <t xml:space="preserve">The indicator measure the municipal road network, as distinct from municipal road lanes. If the municipality encounters any challenges specifying the precise length of its unsurfaced road network, it should be explicit about how it arrived at this value for the start of the financial year in its Standard Operating Procedure. </t>
  </si>
  <si>
    <t>TR6.11(1)</t>
  </si>
  <si>
    <t>(1) Kilometres of municipal road graded</t>
  </si>
  <si>
    <t>The distance (in KMs) of unsurfaced municipal road (class 3-5) which has been graded. This may include road that has been graded more than once in the financial year, subject to an identified need.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</si>
  <si>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Km of road network</t>
  </si>
  <si>
    <t>Measured as at the end of the financial reporting period as cumulative for the entire financial year.</t>
  </si>
  <si>
    <t>TR6.11(2)</t>
  </si>
  <si>
    <t>(2) Kilometres of unsurfaced road network</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</si>
  <si>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</si>
  <si>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City transport dept.</t>
  </si>
  <si>
    <t>Measured as at the start of the financial reporting period. If the municipality encounters any challenges specifying the precise length of its unsurfaced road network, it should be explicit about how it arrived at this value for the start of the financial year in its Standard Operating Procedure.</t>
  </si>
  <si>
    <t>TR6.12</t>
  </si>
  <si>
    <t>Percentage of surfaced municipal road lanes which has been resurfaced and resealed</t>
  </si>
  <si>
    <t>Percentage of surfaced road</t>
  </si>
  <si>
    <t xml:space="preserve">Regular maintenance of municipal roads increases the safety of roads. Periodic surfacing is indicative of network health and the quality of the road network in terms of the class of roads. </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</si>
  <si>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</si>
  <si>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((1) Kilometres of municipal road lanes resurfaced and resealed / (2) Kilometres of surfaced municipal road lanes)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</si>
  <si>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</si>
  <si>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The indicator measures municipal road lanes, as distinct from the municipal road network. 'Resurfaced and resealed' is considered univariate, as in there is no provision for partial surfacing or resealing in this regard. </t>
  </si>
  <si>
    <t>TR6.12(1)</t>
  </si>
  <si>
    <t xml:space="preserve">(1) Kilometres of municipal road lanes resurfaced and resealed </t>
  </si>
  <si>
    <t xml:space="preserve">The distance (in KMs) of surfaced municipal road lanes (class 3-5) which has been resurfaced and resealed. </t>
  </si>
  <si>
    <t>Km of road lanes</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</si>
  <si>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</si>
  <si>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TR6.12(2)</t>
  </si>
  <si>
    <t>(2) Kilometres of  surfaced municipal road lanes</t>
  </si>
  <si>
    <t>The total municipal network length of road lanes classified as surfaced in kilometres.</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</si>
  <si>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</si>
  <si>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TR6.13</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</si>
  <si>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</si>
  <si>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</si>
  <si>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</si>
  <si>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</si>
  <si>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(1) Number of kilometres of surfaced road network built + (2) Number of kilometres unsurfaced road network built</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</si>
  <si>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</si>
  <si>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 xml:space="preserve">Cumulative, year to date. The new municipal road built is measured as at the end of the reporting period.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</si>
  <si>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</si>
  <si>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TR6.13(1)</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</si>
  <si>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</si>
  <si>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</si>
  <si>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</si>
  <si>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TR6.13(2)</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</si>
  <si>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</si>
  <si>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</si>
  <si>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TR6.2</t>
  </si>
  <si>
    <t>Number of potholes reported per 10kms of municipal road network</t>
  </si>
  <si>
    <t>Potholes</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</si>
  <si>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</si>
  <si>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</si>
  <si>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(1) Number of potholes reported / ((2) Kilometres of surfaced municipal road network/ 10)</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</si>
  <si>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</si>
  <si>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</si>
  <si>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The indicator measures the length of the surfaced municipal road network, which may differ from the kilometres of surfaced municipal road lanes as this defers to municipal definitions of their road network.</t>
  </si>
  <si>
    <t>TR6.2(1)</t>
  </si>
  <si>
    <t xml:space="preserve">(1) Number of potholes reported </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</si>
  <si>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</si>
  <si>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Roads Department</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</si>
  <si>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</si>
  <si>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TR6.2(2)</t>
  </si>
  <si>
    <t>(2) Kilometres of surfaced municipal road network</t>
  </si>
  <si>
    <t xml:space="preserve">The total surfaced municipal road network length in kilometres in the municipal area. </t>
  </si>
  <si>
    <t>KM of road network</t>
  </si>
  <si>
    <t xml:space="preserve">This data element should be measured as at the start of the reporting period so that 'new' lanes and road network built concurrently are not included. . Note this data element differs from TR6.21(2) because it includes all reported potholes in the reporting period, whereas TR6.21(2) includes reported potholes that precede the reporting period but are resolved within it, and excludes those reported potholes still within the standard response time. </t>
  </si>
  <si>
    <t>TR6.21</t>
  </si>
  <si>
    <r>
      <t xml:space="preserve">Percentage of reported </t>
    </r>
    <r>
      <rPr>
        <sz val="11"/>
        <rFont val="Calibri"/>
        <family val="2"/>
      </rPr>
      <t>pothole complaints resolved within standard municipal response time</t>
    </r>
  </si>
  <si>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</si>
  <si>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r>
      <t xml:space="preserve">The percentage of reported </t>
    </r>
    <r>
      <rPr>
        <sz val="11"/>
        <rFont val="Calibri"/>
        <family val="2"/>
      </rPr>
      <t xml:space="preserve">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r>
  </si>
  <si>
    <t xml:space="preserve">((1) Number of pothole complaints resolved within the standard time after being reported / Number of potholes reported) </t>
  </si>
  <si>
    <t xml:space="preserve">The indicator is cumulative, year to date. It should not include 'active' reports as at the end of the reporting period if they are still within the window of standard response time and have not yet been resolved. To avoid a gap between reporting periods, this means that any active reports that precede the start of the reporting period, but are resolved (or exceed standard municipal response time) within that reporting period, should feature in the calculation. </t>
  </si>
  <si>
    <t>Note that this indicator refers to potholes reported to the municipality, regardless of who does the reporting. Pothole complaints raised at the end of the reporting period which have not been resolved or for which the municipality is still within the standard time allocation at the time of reporting should be excluded from the indicator. Pothole complaints that fall into this category should be incorporated into the next reporting period.</t>
  </si>
  <si>
    <t>TR6.21(1)</t>
  </si>
  <si>
    <r>
      <t>(1) Number of</t>
    </r>
    <r>
      <rPr>
        <sz val="11"/>
        <rFont val="Calibri"/>
        <family val="2"/>
      </rPr>
      <t xml:space="preserve"> pothole complaints resolved within the standard time after being reported</t>
    </r>
  </si>
  <si>
    <t xml:space="preserve">Simple count of potholes fixed within the standard time after being reported. This is a count of only those reported incidences of potholes on surfaced roads resolved within the municipal standard response time given the nature of each reported incident. This includes potholes reported within the standard resolution time overlap window of the previous reporting period, but resolved within the current reporting period. </t>
  </si>
  <si>
    <t>Municipal Road Department</t>
  </si>
  <si>
    <t>Municipal standard response times are set at municipal level in terms of policy or standard operating procedures. This provides for different categories of response so that all are addressed in terms of standard protocols.</t>
  </si>
  <si>
    <t>TR6.21(2)</t>
  </si>
  <si>
    <t xml:space="preserve">(2) Number of potholes reported </t>
  </si>
  <si>
    <t xml:space="preserve">The number of unique potholes reported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This includes potholes reported within the standard resolution time overlap window of the previous reporting period. It excludes potholes reported within the standard resolution time overlap with the next reporting period. </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</si>
  <si>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Note this data element differs slightly from TR6.2(1) because it allows for the reporting overlap between the preceding financial year, and excludes those reports that are still to be resolved within the standard window in the following financial year. </t>
  </si>
  <si>
    <t>TR7.1</t>
  </si>
  <si>
    <t>Road traffic fatalities per 100,000 population</t>
  </si>
  <si>
    <t>Improved road safety</t>
  </si>
  <si>
    <t>Incidence of fatalities</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</si>
  <si>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</si>
  <si>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Incidence of reported traffic fatalities per 100 000 population per year</t>
  </si>
  <si>
    <t>((1) Number of reported road traffic deaths / (2) Total population of the municipality) x 100 000</t>
  </si>
  <si>
    <t>Measured as per previous year's Road Traffic Accident Report</t>
  </si>
  <si>
    <t>TR7.1(1)</t>
  </si>
  <si>
    <t>(1) Number of reported road traffic deaths</t>
  </si>
  <si>
    <t>A reported road traffic death refers to when a person or persons are killed during or immediately after a crash, or die within 30 days after a crash happened as a direct result of such a crash.</t>
  </si>
  <si>
    <t>Road Traffic Accident Statistics, Road Traffic Management Corporation</t>
  </si>
  <si>
    <t>Number reported deaths</t>
  </si>
  <si>
    <t>Data not yet publicly available at municipal level.</t>
  </si>
  <si>
    <t>TR7.1(2)</t>
  </si>
  <si>
    <t>Total population of the municipality in the year.</t>
  </si>
  <si>
    <t>TR7.2</t>
  </si>
  <si>
    <t>Average number of fatalities per fatal crash</t>
  </si>
  <si>
    <t>Average number of fatalities</t>
  </si>
  <si>
    <t>Prevention strategies for reducing fatalities from traffic collisions must focus on behaviours that place drivers, passengers and pedestrians in high risk circumstances.</t>
  </si>
  <si>
    <t>The number of road traffic deaths divided by the number of fatal crashes per year as reported within the municipal boundaries.</t>
  </si>
  <si>
    <t>(1) Number of road traffic deaths / (2) Number of fatal crashes within the municipal boundary</t>
  </si>
  <si>
    <t>TR7.2(1)</t>
  </si>
  <si>
    <t>(1) Number of road traffic deaths</t>
  </si>
  <si>
    <t>Road traffic deaths are when a person or persons killed during or immediately after a crash, or death within 30 days after a crash happened as a direct result of such a crash. This is with regard to all deaths within the municipal boundaries.</t>
  </si>
  <si>
    <t>Number of deaths</t>
  </si>
  <si>
    <t>TR7.2(2)</t>
  </si>
  <si>
    <t>(2) Number of fatal crashes within the municipal boundary</t>
  </si>
  <si>
    <t xml:space="preserve">A fatal crash is a crash resulting in the death of one or more persons. The persons killed may be drivers and passengers of vehicles, or cyclists and pedestrians. </t>
  </si>
  <si>
    <t>Data not publicly available at municipal level.</t>
  </si>
  <si>
    <t>WS1.1</t>
  </si>
  <si>
    <t>Percentage of households with access to basic sanitation</t>
  </si>
  <si>
    <t>Improved access to sanitation</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</si>
  <si>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</si>
  <si>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</si>
  <si>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</si>
  <si>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</si>
  <si>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</si>
  <si>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The MBI code for this performance indicator is SD127.</t>
  </si>
  <si>
    <t>WS1.1(1)</t>
  </si>
  <si>
    <t>(1) Number of households using a flush toilet (connected to sewerage system)</t>
  </si>
  <si>
    <t>Number of households with access to a flush toilet (connected to sewerage system).</t>
  </si>
  <si>
    <t>WS1.1(2)</t>
  </si>
  <si>
    <t>(2) Number of households using a flush toilet (with septic tank)</t>
  </si>
  <si>
    <t>Number of households with access to flush toilets (with septic tank).</t>
  </si>
  <si>
    <t>WS1.1(3)</t>
  </si>
  <si>
    <t>(3) Number of households using a pit toilet with ventilation (VIP)</t>
  </si>
  <si>
    <t>Number of households with access to pit toilets with ventilation (VIP).</t>
  </si>
  <si>
    <t>Number (No.) of households</t>
  </si>
  <si>
    <t>WS1.1(4)</t>
  </si>
  <si>
    <t>(4) Total number of households in the municipality</t>
  </si>
  <si>
    <t>WS1.11</t>
  </si>
  <si>
    <t>Number of new sewer connections meeting minimum standards</t>
  </si>
  <si>
    <t>Number of sewer connections</t>
  </si>
  <si>
    <t xml:space="preserve">The total number of new sewer connections (defined as connections to a flush toilet connected to the sewerage system or a septic tank or a VIP toilet) made as part of state-subsidised human settlements development. This is inclusive of new sewer connections to communal facilities that meet basic sanitation standards. </t>
  </si>
  <si>
    <t>The (1) number of new sewer connections to consumer units + (2) the number of new sewer connections to communal toilet facilities.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</si>
  <si>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</si>
  <si>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</si>
  <si>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
  </si>
  <si>
    <t>WS1.11(1)</t>
  </si>
  <si>
    <t>(1) Number of new sewer connections to consumer units</t>
  </si>
  <si>
    <t>Total number of new sanitation connections to consumer units meeting basic standards (defined as connections to a flush toilet connected to the sewerage system or a septic tank or a VIP toilet) made as part of state-subsidised human settlements development.</t>
  </si>
  <si>
    <t xml:space="preserve">WSA, or if applicable, WSP </t>
  </si>
  <si>
    <t>The data element measures connections per consumer unit and not the total number of delivery points (toilets) that may benefit from a single connection.</t>
  </si>
  <si>
    <t>WS1.11(2)</t>
  </si>
  <si>
    <t>(2) Number of new sewer connections to communal toilet facilities.</t>
  </si>
  <si>
    <t>Total number of new sanitation connections to communal toilet facilities meeting basic sanitation standards made as part of state-subsidised human settlements development.</t>
  </si>
  <si>
    <t>The data element measures connections and not the total number of delivery points (toilets) that may benefit from a single connection.</t>
  </si>
  <si>
    <t>WS2.1</t>
  </si>
  <si>
    <t>Percentage of households with access to basic water supply</t>
  </si>
  <si>
    <t>Improved access to water</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</si>
  <si>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</si>
  <si>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Percentage of households with access to basic water supply, defined as the household's main source of drinking water is piped (tap) water inside dwelling/house, piped (tap) water inside yard, and/or piped water to a community stand: &lt;200 m.</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</si>
  <si>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</si>
  <si>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</si>
  <si>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</si>
  <si>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The MBI code for this performance indicator is SD126.</t>
  </si>
  <si>
    <t>WS2.1(1)</t>
  </si>
  <si>
    <t>(1) Number of households with the main source of drinking water (1) piped (tap) water inside dwelling/institution</t>
  </si>
  <si>
    <t>Number of households with the main source of drinking water (1) piped (tap) water inside dwelling/institution</t>
  </si>
  <si>
    <t>WS2.1(2)</t>
  </si>
  <si>
    <t>(2) Number of households with the main source of drinking water piped (tap) water inside yard</t>
  </si>
  <si>
    <t xml:space="preserve">Number of households with the main source of drinking water piped (tap) water inside yard </t>
  </si>
  <si>
    <t>WS2.1(3)</t>
  </si>
  <si>
    <t>(3) Number of households with the main source of drinking water piped (tap) water on community stand: distance less than 200m from dwelling/institution</t>
  </si>
  <si>
    <t>Number of households with the main source of drinking water piped (tap) water on community stand: distance less than 200m from dwelling/institution</t>
  </si>
  <si>
    <t>WS2.1(4)</t>
  </si>
  <si>
    <t>WS2.11</t>
  </si>
  <si>
    <t>Number of new water connections meeting minimum standards</t>
  </si>
  <si>
    <t>Number of water connections</t>
  </si>
  <si>
    <t xml:space="preserve">Total number of new water connections meeting minimum standards (supply of water is Piped (tap) water inside dwelling/institution, Piped (tap) water inside yard, and/or Community stand: &lt;200 m) as part of state-subsidised human settlements development. This is inclusive of new water connections to communal facilities that meet minimum standards. </t>
  </si>
  <si>
    <t>The (1) number of new water connections to piped (tap) water + (2) number of new water connections to public/communal taps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</si>
  <si>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</si>
  <si>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</si>
  <si>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 xml:space="preserve">The indicator measures connections and not the total number of delivery points (taps) that may benefit from a single connection. Cumulative indicator, i.e. the reported figure in a given quarter should be a year-to-date figure for the financial year. </t>
  </si>
  <si>
    <t>WS2.11(1)</t>
  </si>
  <si>
    <t>(1) Number of new water connections to piped (tap) water</t>
  </si>
  <si>
    <t xml:space="preserve">Total number of new water connections to piped (tap) water as part of state-subsidised human settlements development. This is inclusive of piped (tap) water in the dwelling/institution or in the yard. </t>
  </si>
  <si>
    <t xml:space="preserve">This does not include borehole water or water in a neighbours yard. </t>
  </si>
  <si>
    <t>WS2.11(2)</t>
  </si>
  <si>
    <t>(2) Number of new water connections to public/communal facilities.</t>
  </si>
  <si>
    <t xml:space="preserve">Total number of new water connections to public/communal taps as part of state-subsidised human settlements development. </t>
  </si>
  <si>
    <t>The data element measures connections and not the total number of delivery points (taps) that may benefit from a single connection.</t>
  </si>
  <si>
    <t>WS3.1</t>
  </si>
  <si>
    <t>Frequency of sewer blockages per 100 KMs of pipeline</t>
  </si>
  <si>
    <t>Improved quality of water and sanitation services</t>
  </si>
  <si>
    <t>Number of blockages</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</si>
  <si>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</si>
  <si>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Number of blockages in sewers per 100km of sewer length per year. Blockages are defined as reported or logged blockages that result in an obstruction of system flow which may be caused by roots, obstructive items or other pipeline disruption.</t>
  </si>
  <si>
    <t>(1) Number of blockages in sewers that occurred / [(2) Total sewer length in KMs /100]</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</si>
  <si>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</si>
  <si>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</si>
  <si>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The IWA code for this performance indicator is wOp34.
The MBI code for this performance indicator is OM5.
MBI formula: OM5 (%) = wD38 / (wC1/100)</t>
  </si>
  <si>
    <t>WS3.1(1)</t>
  </si>
  <si>
    <t>(1) Number of blockages in sewers that occurred</t>
  </si>
  <si>
    <t xml:space="preserve">Number of blockages that occurred in sewers (wastewater) during the assessment period. </t>
  </si>
  <si>
    <t>Number sewer blockages</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</si>
  <si>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</si>
  <si>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WS3.1(2)</t>
  </si>
  <si>
    <t>(2) Total sewer length in KMs</t>
  </si>
  <si>
    <t>Total length of sewers (wastewater) managed by the undertaking entity at the reference date. Service connections are excluded.</t>
  </si>
  <si>
    <t>KMs of sewers</t>
  </si>
  <si>
    <t>The IWA code for this performance indicator is wC1.
The MBI code for this performance indicator is wC1.
It does not include lengths associated with property connection sewers or conduits carrying treated effluent.</t>
  </si>
  <si>
    <t>WS3.11</t>
  </si>
  <si>
    <t>Percentage of callouts responded to within 48 hours (sanitation/wastewater)</t>
  </si>
  <si>
    <t>Percentage of callouts</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</si>
  <si>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</si>
  <si>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48 hours (sanitation/wastewater).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</si>
  <si>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(outages logged on the municipal system) responded to within 48 hours (sanitation/wastewater) / (2) Total wastewater/sanitation callouts received) </t>
  </si>
  <si>
    <t>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This indicator standard is consistent with the UNICEF JMP of Safely Managed and DWS Norms and Standards including other definitions of Reliable Water Supply.</t>
  </si>
  <si>
    <t xml:space="preserve">Cumulative indicator for the financial year to date. Measured at the end of each quarter. Some municipalities have manual systems and measurements but may be difficult to verify initially. There are aspirations to progress this indicator to a measure of 'resolution' rather than 'response' in the future. </t>
  </si>
  <si>
    <t xml:space="preserve">The indicator originally tracked a 24 hour service standard. In consultation with the Department of Water &amp; Sanitation, as well as municipalities, this was revised to a 48 hour service standard as part of 2022 consultations. 
The IWA code for this performance indicator is wQS27.
Formula: wQS27 (%) = wF20 / wF12 x 100.
The MBI code for this performance indicator is SD124.
Formula: SD124 (%) = wF20 / wF12 x 100.
This indicator does not track callouts that are still within the 48 service standard at the time of reporting. It also means there may be a 48 hour window that precedes the start of the reporting period so that no callouts are missed between reporting periods. </t>
  </si>
  <si>
    <t>WS3.11(1)</t>
  </si>
  <si>
    <t>(1) Number of callouts responded to within 48 hours (sanitation/wastewater)</t>
  </si>
  <si>
    <t xml:space="preserve">Total number of callouts responded to within 48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</si>
  <si>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Number of sanitation/wastewater service complaints responded to</t>
  </si>
  <si>
    <t xml:space="preserve">The IWA code of this data element is wF20.
The MBI code of this data element is wF20.This data element is inclusive of callouts reported within the 48 hour preceding the start of the reporting period. </t>
  </si>
  <si>
    <t>WS3.11(2)</t>
  </si>
  <si>
    <t>(2) Total number of callouts (sanitation/wastewater)</t>
  </si>
  <si>
    <t xml:space="preserve">Number of direct, telephone, and written complaints of quality of service logged with the municipality  resulting in callout during the assessment period. </t>
  </si>
  <si>
    <t xml:space="preserve">Number of sanitation/wastewater service complaints/callouts logged </t>
  </si>
  <si>
    <t xml:space="preserve">The IWA code for this data element is wF12.
The MBI code for this data element is wF12. This data element does not track callouts that are still within the 48 hour service standard at the time of reporting. </t>
  </si>
  <si>
    <t>WS3.2</t>
  </si>
  <si>
    <t>Frequency of water mains failures per 100 KMs of pipeline</t>
  </si>
  <si>
    <t>Number of mains failures</t>
  </si>
  <si>
    <t xml:space="preserve">Number of water mains failures per 100km of mains pipe per year. "Mains" refers to all transmission and distribution pipes for water, the ownership of which is vested in the municipality for the purpose of conveying water to consumers. </t>
  </si>
  <si>
    <t>(1) Number of water mains failures (including failures of valves and fittings) / [(2)Total mains length (water) in KMs/ 100]</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</si>
  <si>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</si>
  <si>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The MBI code for this performance indicator is OM4.
Formula: OM4 = D28 / C8 x 100
The IWA code for this performance indicator is Op31.
Formula: Op31 = D28 / C8 x 100</t>
  </si>
  <si>
    <t>WS3.2(1)</t>
  </si>
  <si>
    <t>(1) Number of water mains failures (including failures of valves and fittings</t>
  </si>
  <si>
    <t xml:space="preserve">Number of mains failures during the assessment period, including failures of valves and fittings. </t>
  </si>
  <si>
    <t>Number mains failures</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</si>
  <si>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</si>
  <si>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WS3.2(2)</t>
  </si>
  <si>
    <t>(2) Total mains length (water) in KMs</t>
  </si>
  <si>
    <t xml:space="preserve">Total transmission and distribution mains length (service connections/communication pipes not included), at the reference date. </t>
  </si>
  <si>
    <t>KM mains length</t>
  </si>
  <si>
    <t>The IWA code for this data element is C8.
The MBI code for this data element is C8.
Mains that are not yet in use or have been put out of service on a permanent basis shall not be accounted for.</t>
  </si>
  <si>
    <t>WS3.21</t>
  </si>
  <si>
    <t>Percentage of callouts responded to within 48 hours (water)</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</si>
  <si>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</si>
  <si>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(outages inclusive of complaints logged over outages) responded to within 48 hours (water).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</si>
  <si>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responded to within 48 hours (water) / (2) Total water service callouts received) </t>
  </si>
  <si>
    <t>The indicator originally tracked a 24 hour service standard. In consultation with the Department of Water &amp; Sanitation, as well as municipalities, this was revised to a 48 hour service standard as part of 2022 consultations. 
The MBI code for this performance indicator is SD123.
Formula: SD123 (%) = F137 / F15 x 100.
This indicator does not track callouts that are still within the 48 service standard at the time of reporting. It also means there may be a 48 hour window that precedes the start of the reporting period so that no callouts are missed between reporting periods.</t>
  </si>
  <si>
    <t>WS3.21(1)</t>
  </si>
  <si>
    <t>(1) Number of callouts responded to within 48 hours (water)</t>
  </si>
  <si>
    <t xml:space="preserve">Total number of callouts responded to within 48 hours relating to water system performance, during the assessment period. This variable includes all direct, telephone, and written complaints of water outages and tracks them from the time of official capture until a response has been logged on the system. </t>
  </si>
  <si>
    <t>Number of water service complaints responded to</t>
  </si>
  <si>
    <t>The MBI code for this data element is F137.
In the case of multi-function municipalities, only the service complaints related to water supply activities shall be considered. This data element is inclusive of callouts reported within the 48 hour preceding the start of the reporting period.</t>
  </si>
  <si>
    <t>WS3.21(2)</t>
  </si>
  <si>
    <t>(2) Total water service callouts received</t>
  </si>
  <si>
    <t xml:space="preserve">Number of direct, telephone, and written complaints of quality of service resulting in callout during the assessment period. </t>
  </si>
  <si>
    <t>Number of water service complaints logged</t>
  </si>
  <si>
    <t>The IWA code for this data element is F15.
The MBI code for this data element is F15.
In the case of multi-function municipalities, only the service complaints related to water supply activities shall be considered. This data element does not track callouts that fall are still within the 48 hour service standard at the time of reporting.</t>
  </si>
  <si>
    <t>WS3.3</t>
  </si>
  <si>
    <t>Frequency of unplanned water service interruptions</t>
  </si>
  <si>
    <t>Number of service interruptions</t>
  </si>
  <si>
    <t xml:space="preserve">Number of interruptions averaged per 1000 service connections per year. Interruptions are understood as occurring at the source and do not include the number of consumer units affected by an interruption. </t>
  </si>
  <si>
    <t>(1)Number of unplanned water service interruptions  / [(2)Total number of water service connections/1000]</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</si>
  <si>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</si>
  <si>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The IWA code for this performance indicator is QS14.
Formula: QS14 (%) = D36 / C24 x 1000.
The MBI code for this performance indicator is SD11_1.
Formula: SD11_1 (%) = D36 / C24 x 1000.</t>
  </si>
  <si>
    <t>WS3.3(1)</t>
  </si>
  <si>
    <t>(1) Number of unplanned water service interruptions</t>
  </si>
  <si>
    <t>Total number of water service interruptions during the assessment period. Interruptions are understood as occurring at the source and do not include the number of consumer units affected by a single interruption.</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</si>
  <si>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</si>
  <si>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WS3.3(2)</t>
  </si>
  <si>
    <t>(2) Total number of water service connections</t>
  </si>
  <si>
    <t xml:space="preserve">Total number of service connections, at the reference date. The authorised pipe connecting the main to the measurement point or to the customer stop-valve, as applicable. </t>
  </si>
  <si>
    <t>Number of service connections</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</si>
  <si>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</si>
  <si>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WS3.4</t>
  </si>
  <si>
    <t>Percentage of customers satisfied with water and sanitation services</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</si>
  <si>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</si>
  <si>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</si>
  <si>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</si>
  <si>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 xml:space="preserve">((1) Number of customers who indicate they are ‘satisfied’  with water and sanitation services / (2) Total number of customers surveyed 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</si>
  <si>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</si>
  <si>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data sourced in terms of an ordinal scale of degrees of satisfaction or dissatisfaction, subject to the specific survey design employed. </t>
  </si>
  <si>
    <t xml:space="preserve">No additional notes provided. </t>
  </si>
  <si>
    <t xml:space="preserve">WS3.4(1) </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</si>
  <si>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</si>
  <si>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</si>
  <si>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Municipal Customer Satisfaction survey</t>
  </si>
  <si>
    <t xml:space="preserve">No notes provided. </t>
  </si>
  <si>
    <t xml:space="preserve">WS3.4(2) </t>
  </si>
  <si>
    <t>(2) Total number of customers surveyed in the municipal area</t>
  </si>
  <si>
    <t xml:space="preserve">The total number of customers surveyed in response to this particular question of service satisfaction, within the municipal area. </t>
  </si>
  <si>
    <t>Number of customers surveyed</t>
  </si>
  <si>
    <t xml:space="preserve">The denominator of the survey may reflect missing values for a specific survey response item and so this should be considered when calculating the indicator value. </t>
  </si>
  <si>
    <t>WS4.1</t>
  </si>
  <si>
    <r>
      <t xml:space="preserve">Percentage of drinking water </t>
    </r>
    <r>
      <rPr>
        <sz val="12"/>
        <color theme="1"/>
        <rFont val="Calibri (Body)"/>
      </rPr>
      <t>samples</t>
    </r>
    <r>
      <rPr>
        <sz val="11"/>
        <rFont val="Calibri"/>
        <family val="2"/>
      </rPr>
      <t xml:space="preserve"> comply</t>
    </r>
    <r>
      <rPr>
        <sz val="12"/>
        <color theme="1"/>
        <rFont val="Calibri (Body)"/>
      </rPr>
      <t>ing</t>
    </r>
    <r>
      <rPr>
        <sz val="11"/>
        <rFont val="Calibri"/>
        <family val="2"/>
      </rPr>
      <t xml:space="preserve"> to SANS241</t>
    </r>
  </si>
  <si>
    <t>Improved quality of water (incl. wastewater)</t>
  </si>
  <si>
    <t>Percentage of sample tests</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</si>
  <si>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</si>
  <si>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</si>
  <si>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((1) Number of water sample tests that complied with SANS 241 requirements / (2) Total number of water sample tests undertaken)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</si>
  <si>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</si>
  <si>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</si>
  <si>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The MBI code for this performance indicator is PQ6. Refer to the municipal Standard Operating Procedure for details on the sampling frame, weighting considerations and further information. 
Formula = PQ6 (%) = (D114 / D113) x 100</t>
  </si>
  <si>
    <t>WS4.1(1)</t>
  </si>
  <si>
    <t>(1) Number of water sample tests that complied with SANS 241 requirements</t>
  </si>
  <si>
    <t>The number of water sample tests that comply with the numerical limits of SANS 241, during the assessment period. If present at certain unacceptable levels these determinants can result in an immediate health risk or consequence.</t>
  </si>
  <si>
    <t xml:space="preserve">WSA, or if applicable, WSP or relevant municipal department </t>
  </si>
  <si>
    <t>Number of sample tests</t>
  </si>
  <si>
    <t xml:space="preserve">The MBI code for the associated data element is D114.
The data element does not include operational data as per requirements associated with Blue Drop. The number may be weighted according to the sampling undertaken. </t>
  </si>
  <si>
    <t>WS4.1(2)</t>
  </si>
  <si>
    <t xml:space="preserve">Total number of water sample tests undertaken </t>
  </si>
  <si>
    <t>Total number of water sample tests undertaken in relation to SANS 241 requirements during the assessment period.</t>
  </si>
  <si>
    <t>The MBI code for this data element is D113. Data elements should be consistent with SANS 241 reporting to DWS.</t>
  </si>
  <si>
    <t>WS4.11</t>
  </si>
  <si>
    <t>Percentage of water treatment capacity unused</t>
  </si>
  <si>
    <t xml:space="preserve">Percentage of water treatment capacity </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</si>
  <si>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</si>
  <si>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</si>
  <si>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 xml:space="preserve">1 - [(1)Total volume water treated over the last year] / ((2) Daily water treatment plant available design capacity x 365)]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</si>
  <si>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</si>
  <si>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</si>
  <si>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WS4.11(1)</t>
  </si>
  <si>
    <t>(1)Total volume water treated over the last year</t>
  </si>
  <si>
    <t>The total volume of water treated in the financial year under measurement (in kilolitres) across plants within the municipal service area.</t>
  </si>
  <si>
    <t>Number of kilolitres</t>
  </si>
  <si>
    <t>No notes provided.</t>
  </si>
  <si>
    <t>WS4.11(2)</t>
  </si>
  <si>
    <t>(2) Daily water treatment plant available design capacity</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</si>
  <si>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</si>
  <si>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</si>
  <si>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WS4.2</t>
  </si>
  <si>
    <t>Percentage of wastewater samples compliant to water use license conditions</t>
  </si>
  <si>
    <t>Percentage of tested samples</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</si>
  <si>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</si>
  <si>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 xml:space="preserve">Percentage of Wastewater Quality Compliance to specified licence/permit/authorisation requirements tested during the municipal financial year. The percentage is calculated on the basis of aggregated results per Water Use License determinant. </t>
  </si>
  <si>
    <t>((1) Number of wastewater samples tested per determinant that meet compliance to specified water use license requirements / (2) Total wastewater samples tested for all determinants over the municipal financial year)</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</si>
  <si>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</si>
  <si>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</si>
  <si>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WS4.2(1)</t>
  </si>
  <si>
    <t>(1) Number of wastewater samples tested per determinant that meet compliance to specified water use license requirements</t>
  </si>
  <si>
    <t>Total number of tests conducted for Chemical Oxygen Demand and any other water use licensing determinant requirements tested for that are deemed compliant.</t>
  </si>
  <si>
    <t>Number of compliant tests</t>
  </si>
  <si>
    <t>The MBI code for this data element is wD172.</t>
  </si>
  <si>
    <t>WS4.2(2)</t>
  </si>
  <si>
    <t>(2) Total wastewater samples tested for all determinants over the municipal financial year</t>
  </si>
  <si>
    <t xml:space="preserve">Total number of tests conducted for Chemical Oxygen Demand (COD) and any other water use licensing determinant requirements during the assessment period. </t>
  </si>
  <si>
    <t>Total number of tests conducted</t>
  </si>
  <si>
    <t>The MBI code for this data element is wD171.</t>
  </si>
  <si>
    <t>WS4.21</t>
  </si>
  <si>
    <t>Percentage of industries with trade effluent inspected for compliance</t>
  </si>
  <si>
    <t>Percentage of industrial entities inspected</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</si>
  <si>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</si>
  <si>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</si>
  <si>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((1) Number of industry trade effluent inspections undertaken / (2) Number of registered industries with trade effluent)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</si>
  <si>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</si>
  <si>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 xml:space="preserve">Measures the number of unique industry organisations subjected to inspection. It does not  measure multiple inspections of the same organisation. </t>
  </si>
  <si>
    <t xml:space="preserve">A leading and similar indicator to WS 4.1. </t>
  </si>
  <si>
    <t>WS4.21(1)</t>
  </si>
  <si>
    <t>(1) Number of industry trade effluent inspections undertaken</t>
  </si>
  <si>
    <t>Number of industries that are registered with the municipality as discharging a trade effluent into the municipal sewer network, and that have actually been inspected, at the reference date.</t>
  </si>
  <si>
    <t>Number of industrial entities tested as compliant</t>
  </si>
  <si>
    <t xml:space="preserve">The MBI code for this data element is D125.
Only one inspection is counted per registered industry entity, regardless of whether multiple inspections occur at the same entity. </t>
  </si>
  <si>
    <t>WS4.21(2)</t>
  </si>
  <si>
    <t>(2) Number of registered industries with trade effluent</t>
  </si>
  <si>
    <t>Number of industries that are registered with the municipality as discharging a trade effluent into the municipal sewer network, at the reference date.</t>
  </si>
  <si>
    <t>Number of industries registered</t>
  </si>
  <si>
    <t>The MBI code for this data element is D124.</t>
  </si>
  <si>
    <t>WS4.22</t>
  </si>
  <si>
    <t>Percentage of wastewater safely treated</t>
  </si>
  <si>
    <t>Percentage of wastewater</t>
  </si>
  <si>
    <t>Proportion of wastewater generated both by households (sewage and faecal sludge), as well as economic activities (based on ISIC categories) safely treated compared to total wastewater generated both through households and economic activities.</t>
  </si>
  <si>
    <t>100 – [(0.8 x (1) Percentage of household (sewage and faecal sludge) wastewater safely treated (PWHt)) + (0.2 x (2) Percentage of wastewater from hazardous industries safely treated (PWIt)]</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</si>
  <si>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</si>
  <si>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</si>
  <si>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A leading and similar indicator to WS 4.2. Not considered ready at this time. </t>
  </si>
  <si>
    <t>WS4.22(1)</t>
  </si>
  <si>
    <t>(1) Percentage of household (sewage and faecal sludge) wastewater safely treated (PWHt)</t>
  </si>
  <si>
    <t>The proportion of household wastewater which is safely treated before disposal or reuse.</t>
  </si>
  <si>
    <t>Percentage household wastewater</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</si>
  <si>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</si>
  <si>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WS4.22(2)</t>
  </si>
  <si>
    <t>(2) Percentage of wastewater from hazardous industries safely treated (PWIt)</t>
  </si>
  <si>
    <t>The proportion of wastewater from hazardous industries (as defined by relevant ISIC categories) which is safely treated before disposal or reuse.</t>
  </si>
  <si>
    <t>The MBI code for this data element is D172.
Industrial wastewater (which includes point source agricultural discharges) responds to minimizing release of hazardous chemicals.</t>
  </si>
  <si>
    <t>WS4.3</t>
  </si>
  <si>
    <t>Percentage of wastewater effluent volume complying with license conditions (weighted by flows by plant)</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</si>
  <si>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</si>
  <si>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</si>
  <si>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</si>
  <si>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 (2) Total volume of wastewater effluent within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</si>
  <si>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</si>
  <si>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No further notes on calculation. </t>
  </si>
  <si>
    <t xml:space="preserve">Should this indicator be graduated to Tier 2 or above, WS4.2 Wastewater quality compliance according to the water use license would become redundant. Thus, WS4.2 and WS4.3 should be considered jointly. </t>
  </si>
  <si>
    <t>WS4.3(1)</t>
  </si>
  <si>
    <t xml:space="preserve">(1) Volume of wastewater effluent complying with license conditions </t>
  </si>
  <si>
    <t xml:space="preserve">The volume of wastewater effluent (in kilolitres) complying with license conditions. </t>
  </si>
  <si>
    <t>WS4.3(2)</t>
  </si>
  <si>
    <t>(2) Total volume of wastewater effluent within the municipal area</t>
  </si>
  <si>
    <t xml:space="preserve">The total volume of wastewater effluent processed by WWTWs within the municipal service area. </t>
  </si>
  <si>
    <t>WS4.31</t>
  </si>
  <si>
    <t>Percentage of wastewater treatment capacity unused</t>
  </si>
  <si>
    <t>Percentage of sewage treatment capacity unused</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</si>
  <si>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</si>
  <si>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</si>
  <si>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[1 - ((1) Total volume of wastewater treated over the last year / ((2) Daily wastewater treatment plant available design capacity x 365))]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</si>
  <si>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</si>
  <si>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WS4.31(1) </t>
  </si>
  <si>
    <t>(1)Total volume of wastewater treated over the last year</t>
  </si>
  <si>
    <t xml:space="preserve">Total volume of wastewater treated measures the sewer treatment capacity utilised (in kilolitres) within the municipal service area. This is in aggregate from across all WWTWs in the municipal area. </t>
  </si>
  <si>
    <t>WS4.31(2)</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</si>
  <si>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</si>
  <si>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</si>
  <si>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WS4.4</t>
  </si>
  <si>
    <t>Green Drop Score</t>
  </si>
  <si>
    <t>Green Drop results</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</si>
  <si>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</si>
  <si>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</si>
  <si>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</si>
  <si>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</si>
  <si>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Subject to DWS undertaking the assessment.</t>
  </si>
  <si>
    <t>In order to achieve Green Drop Certification, a minimum score of 90% should be obtained by a municipality</t>
  </si>
  <si>
    <t xml:space="preserve">WS4.4(1) </t>
  </si>
  <si>
    <t>The Green drop score (as a %) achieved by the municipality through a Green Drop Assessment</t>
  </si>
  <si>
    <t>Department of Water and Sanitation reports</t>
  </si>
  <si>
    <t>WS4.5</t>
  </si>
  <si>
    <t>Blue Drop Score</t>
  </si>
  <si>
    <t>Blue Drop results</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</si>
  <si>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</si>
  <si>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</si>
  <si>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(1) Blue drop score (as a %) achieved by the municipality through a Blue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</si>
  <si>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</si>
  <si>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In order to achieve Blue Drop Certification, a minimum score of 95% should be obtained by a municipality</t>
  </si>
  <si>
    <t>WS4.5(1)</t>
  </si>
  <si>
    <t>The Blue drop score (as a %) achieved by the municipality through a Blue Drop Assessment</t>
  </si>
  <si>
    <t>WS5.1</t>
  </si>
  <si>
    <t>Percentage of non-revenue water</t>
  </si>
  <si>
    <t>Improved water sustainability</t>
  </si>
  <si>
    <t>Percentage of kilolitres</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</si>
  <si>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</si>
  <si>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</si>
  <si>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(((1)Number of Kilolitres Water Purchased or Purified - (2)Number of Kilolitres Water Sold) / (1)Number of Kilolitres Water Purchased or Purified)</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</si>
  <si>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</si>
  <si>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It is expected that implementation of the free basic service policy is included in the calculation for sale of water.</t>
  </si>
  <si>
    <t>WS5.1(1)</t>
  </si>
  <si>
    <t>(1) Number of Kilolitres Water Purchased or Purified</t>
  </si>
  <si>
    <t xml:space="preserve">Kilolitres of bulk water supplied is measured as the purchase of bulk water from a water board, Department of Water and Sanitation or internal department. </t>
  </si>
  <si>
    <t>WS5.1(2)</t>
  </si>
  <si>
    <t>(2) Number of kilolitres of water sold</t>
  </si>
  <si>
    <t>Sum of the kilolitres of water sold throughout the municipality to all end users</t>
  </si>
  <si>
    <t>WS5.2</t>
  </si>
  <si>
    <t>Total water losses</t>
  </si>
  <si>
    <t>Litres per connection per day</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</si>
  <si>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</si>
  <si>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Total (apparent and real) losses, expressed in terms of annual volume lost per service connection per day.</t>
  </si>
  <si>
    <t>((1) System input volume- (2) Authorised consumption volume) in m³ x 1000) / (365 x (3) Number of service connections)]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</si>
  <si>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</si>
  <si>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</si>
  <si>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</si>
  <si>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WS5.2(1)</t>
  </si>
  <si>
    <t>(1) System input volume</t>
  </si>
  <si>
    <t>The water volume input of the global system during the assessment period. System input should include water abstracted and all imported water (raw and treated) (IWA A3).</t>
  </si>
  <si>
    <t>m³</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</si>
  <si>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</si>
  <si>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WS5.2(2)</t>
  </si>
  <si>
    <t>(2) Authorised consumption</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</si>
  <si>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</si>
  <si>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</si>
  <si>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WS5.2(3)</t>
  </si>
  <si>
    <t>(3) Number of service connections</t>
  </si>
  <si>
    <t>Number of service connections.</t>
  </si>
  <si>
    <t>WS5.21</t>
  </si>
  <si>
    <t>Infrastructure Leakage Index</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</si>
  <si>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</si>
  <si>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 xml:space="preserve">The Infrastructure Leakage Index is derived from the structural and operational characteristics of the entire water infrastructure network. It is measured in terms of the real water loss from the supply network of physical distribution systems. </t>
  </si>
  <si>
    <t xml:space="preserve">(1) Current annual real water losses in the network / (2) Unavoidable annual water losses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</si>
  <si>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</si>
  <si>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No additional notes are provided</t>
  </si>
  <si>
    <t xml:space="preserve">WS5.21(1) </t>
  </si>
  <si>
    <t xml:space="preserve">(1) Current annual real water losses in the network </t>
  </si>
  <si>
    <t>This refers to the current real (physical) losses of water within the length of the municipal network on an annual basis.</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</si>
  <si>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</si>
  <si>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WS5.21(2) </t>
  </si>
  <si>
    <t xml:space="preserve">(2) Unavoidable annual water losses </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</si>
  <si>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</si>
  <si>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</si>
  <si>
    <t>WS5.3</t>
  </si>
  <si>
    <t>Total per capita consumption of water</t>
  </si>
  <si>
    <t>Litres per capita per day</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</si>
  <si>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</si>
  <si>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The total system input volume minus the total exported (raw and treated) water per population per day of the assessment period.</t>
  </si>
  <si>
    <t>(1) System input volume – Exported [(2)raw + (3) treated] water in m³ x 1000) / (365 x (4) Municipal population)</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</si>
  <si>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</si>
  <si>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The exported water is the sum of both raw exported and treated exported water.
In order to calculate this performance indicator, a unit conversion is required from m³ to L. To do this, the water volume data in m³ is multiplied by a 1000 to convert this to L.</t>
  </si>
  <si>
    <t>The IWA code for this performance indicator is CI70.
The MBI code for this performance indicator is WDM2.</t>
  </si>
  <si>
    <t>WS5.3(1)</t>
  </si>
  <si>
    <t>The water volume input of the global system during the assessment period. System input should include water abstracted and all imported water (raw and treated).</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</si>
  <si>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</si>
  <si>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WS5.3(2)</t>
  </si>
  <si>
    <t>(2) Exported raw water</t>
  </si>
  <si>
    <t>Total volume of raw water transferred to other water undertaking or to another system from the same supply area during the assessment period.</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</si>
  <si>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</si>
  <si>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WS5.3(3)</t>
  </si>
  <si>
    <t>(3) Exported treated water</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</si>
  <si>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</si>
  <si>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</si>
  <si>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WS5.3(4)</t>
  </si>
  <si>
    <t>(4) Municipal population</t>
  </si>
  <si>
    <t>Make use of the most recent available StatsSA General Household Survey.</t>
  </si>
  <si>
    <t>WS5.31</t>
  </si>
  <si>
    <t>Percentage of total water connections metered</t>
  </si>
  <si>
    <t>Percentage of water connections</t>
  </si>
  <si>
    <t>The number of metered water connections as a percentage of the total number of connections in the municipality.</t>
  </si>
  <si>
    <t xml:space="preserve">(1) Number of water connections metered / [(1)Number of connections metered + (2) Number of connections unmetered]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</si>
  <si>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</si>
  <si>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</si>
  <si>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WS5.31(1)</t>
  </si>
  <si>
    <t>(1) Number of water connections metered</t>
  </si>
  <si>
    <t xml:space="preserve">Total number of service connections that are metered, at the reference date. </t>
  </si>
  <si>
    <t>Number of water services connections</t>
  </si>
  <si>
    <t>The MBI code for this data element is CI54_1.
Metered services allow the municipality to determine the volume of water used by a customer and therefore bill accordingly. Ideally all connections should be metered.</t>
  </si>
  <si>
    <t>WS5.31(2)</t>
  </si>
  <si>
    <t>(2) Number of connections unmetered</t>
  </si>
  <si>
    <t xml:space="preserve">Total number of water service connections that are unmetered, at the reference date. </t>
  </si>
  <si>
    <t>The MBI code for this data element is CI54_2.
Where services are unmetered, the municipality is unable to determine the volume of water used by a customer and needs to estimate volumes accordingly.</t>
  </si>
  <si>
    <t>WS5.4</t>
  </si>
  <si>
    <t>Percentage of water reused</t>
  </si>
  <si>
    <t>Percentage of water</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</si>
  <si>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</si>
  <si>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</si>
  <si>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[(1) Volume of water recycled and reused (VRR) = ((2)Direct use of treated municipal wastewater (not including irrigation) + (3) Direct use of treated municipal wastewater for irrigation purposes)) / (4) System input volume] </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</si>
  <si>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</si>
  <si>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</si>
  <si>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</si>
  <si>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WS5.4(1)</t>
  </si>
  <si>
    <t>(1) 1.a Direct use of treated municipal wastewater (not including irrigation)</t>
  </si>
  <si>
    <t>Treated municipal wastewater (primary, secondary, tertiary effluents) directly used, i.e. with no or little prior dilution with freshwater during most of the year, for any purpose other than irrigation.</t>
  </si>
  <si>
    <t>The MBI code for this data element is A120.</t>
  </si>
  <si>
    <t>WS5.4(2)</t>
  </si>
  <si>
    <t>(2) 1.b Direct use of treated municipal wastewater for irrigation purposes</t>
  </si>
  <si>
    <t>Treated municipal wastewater applied artificially (irrigation) and directly (i.e. with no or little prior dilution with freshwater during most of the year) on land to assist the growth of crops and fruit trees, for recreational areas, and for landscaping and forestry.</t>
  </si>
  <si>
    <t>10⁹ m³</t>
  </si>
  <si>
    <t>The MBI code for this data element is A123.</t>
  </si>
  <si>
    <t>WS5.4(3)</t>
  </si>
  <si>
    <t>(3) System input volume</t>
  </si>
  <si>
    <t>FD1.1</t>
  </si>
  <si>
    <t>Number of fire related deaths per 100 000 population</t>
  </si>
  <si>
    <t>Mitigated effects of fires and disasters</t>
  </si>
  <si>
    <t>Ratio of deaths to population</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</si>
  <si>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</si>
  <si>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This is a measure of the incidence of reported deaths by the municipality attributed to fire or fire-related causes (e.g. smoke inhalation), normalised per population. This refers to municipal reporting of all known deaths related to fire within the municipal area.</t>
  </si>
  <si>
    <t>(1) Number of reported deaths attributed to fire or fire-related causes / (2) Total population of the municipality x 100 000</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</si>
  <si>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</si>
  <si>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</si>
  <si>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The indicator does not imply causality or responsibility for the deaths, it only seeks to standardise the capture and reporting of fire-related deaths by the municipality in relation to the overall population. </t>
  </si>
  <si>
    <t>FD1.1(1)</t>
  </si>
  <si>
    <t>(1) Number of reported deaths attributed to fire or fire-related causes</t>
  </si>
  <si>
    <t xml:space="preserve">The number of deaths reported by the municipality where the cause of death was noted as fire or fire related causes (e.g. smoke inhalation). </t>
  </si>
  <si>
    <t>Municipal Fire Department</t>
  </si>
  <si>
    <t>Deaths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</si>
  <si>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</si>
  <si>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FD1.1(2)</t>
  </si>
  <si>
    <t>Total population of the municipality in the year</t>
  </si>
  <si>
    <t xml:space="preserve">If the latest StatsSA Mid-Year Population Estimate for the municipality has not been released with the General Household Survey data, the municipality should refer to the latest published StatsSA municipal population estimate. </t>
  </si>
  <si>
    <t>FD1.11</t>
  </si>
  <si>
    <t>Percentage compliance with the required attendance time for structural firefighting incidents</t>
  </si>
  <si>
    <t>Percentage of incidents</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</si>
  <si>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</si>
  <si>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</si>
  <si>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(1) Number of structural fire incidents where the attendance time was 14 minutes or less / (2) Total number of calls for structural fire incidents received</t>
  </si>
  <si>
    <t xml:space="preserve">Similar to ISO 10.6. The indicator relates to MTSF: Priority 5: Spatial integration, Human settlements and local government. It is aligned in terms of the Outcome- Increased access to land, </t>
  </si>
  <si>
    <t>The indicator should be reported as a cumulative average value for a quarter. Therefore, in Q4, all incidents over the four quarters should be aggregated to reflect an annual average value.</t>
  </si>
  <si>
    <t xml:space="preserve">SANS 10090 refers to the South African National Standard on Community Protection against Fire. </t>
  </si>
  <si>
    <t>FD1.11(1)</t>
  </si>
  <si>
    <t xml:space="preserve">(1) Number of structural fire incidents where the attendance time was 14 minutes or less </t>
  </si>
  <si>
    <t xml:space="preserve">A simple count of the number of structural fire incidents where the difference between the time of call and the arrival time was 14 minutes or less. </t>
  </si>
  <si>
    <t>Structural fire incidents</t>
  </si>
  <si>
    <t>FD1.11(2)</t>
  </si>
  <si>
    <t>(2) Total number of distress calls for structural fire incidents received</t>
  </si>
  <si>
    <t>Simple count of the total number of structural fire incidents received at the call centre in the period. This refers only to those incidents involving habitable structures within the urban edge.</t>
  </si>
  <si>
    <t>Municipal Fire Department / Call Centre</t>
  </si>
  <si>
    <t>Distress calls</t>
  </si>
  <si>
    <t>Prank calls or hoaxes should be excluded as well as multiple calls for the same incidents.</t>
  </si>
  <si>
    <t>FD1.2</t>
  </si>
  <si>
    <t xml:space="preserve">Number of disaster and extreme weather-related deaths per 100 000 population </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</si>
  <si>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</si>
  <si>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</si>
  <si>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((1) Number of reported deaths related to disasters or extreme weather events / (2) Total population of the municipality) x 100 000</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</si>
  <si>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</si>
  <si>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</si>
  <si>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</si>
  <si>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FD1.2(1)</t>
  </si>
  <si>
    <t>(1) Number of reported deaths related to disasters or extreme weather events</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</si>
  <si>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</si>
  <si>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Municipal Disaster Management</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</si>
  <si>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</si>
  <si>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FD1.2(2)</t>
  </si>
  <si>
    <t>LED1.1</t>
  </si>
  <si>
    <t>Gross Value Added (GVA) by the municipality per capita</t>
  </si>
  <si>
    <t>Growing inclusive local economies</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</si>
  <si>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</si>
  <si>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 xml:space="preserve">This is the total Rand value of goods and services produced in the municipality over a year, minus inputs and raw materials, normalised for the municipal population. </t>
  </si>
  <si>
    <t>(1) Municipal Gross Value Added  / (2) Total population of the municipality</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</si>
  <si>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</si>
  <si>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LED1.1(1)</t>
  </si>
  <si>
    <t>(1) Municipal Gross Value Add</t>
  </si>
  <si>
    <t>Gross Value Added (GVA) for the municipality for the previous financial year.</t>
  </si>
  <si>
    <t xml:space="preserve">StatsSA  </t>
  </si>
  <si>
    <t>LED1.1(2)</t>
  </si>
  <si>
    <t>LED1.11</t>
  </si>
  <si>
    <t>Percentage of total municipal operating expenditure spent on contracted services physically residing within the municipal area</t>
  </si>
  <si>
    <t>Percentage of R-value</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</si>
  <si>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</si>
  <si>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</si>
  <si>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(1) R-value of operating expenditure on contracted services within the municipal area / (2) Total municipal operating expenditure on contracted services </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</si>
  <si>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</si>
  <si>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The indicator is cumulative across quarters over the financial year. The annual report should reflect the indicator against total operating expenditure on contracted services for the financial year.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</si>
  <si>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</si>
  <si>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r>
      <t xml:space="preserve">Tier </t>
    </r>
    <r>
      <rPr>
        <sz val="11"/>
        <rFont val="Calibri"/>
        <family val="2"/>
      </rPr>
      <t>1</t>
    </r>
  </si>
  <si>
    <t xml:space="preserve">LED1.11(1) </t>
  </si>
  <si>
    <t>(1) R-value of operating expenditure on contracted services within the municipal area</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</si>
  <si>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</si>
  <si>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Municipal Budget &amp; Treasury Office</t>
  </si>
  <si>
    <t xml:space="preserve">The data element is cumulative across quarters over the financial year. This is potentially inclusive of municipal entities, where they render contracted services to the municipality through a public procurement process. </t>
  </si>
  <si>
    <t xml:space="preserve">LED1.11(2) </t>
  </si>
  <si>
    <t>(2) Total municipal operating expenditure on contracted services</t>
  </si>
  <si>
    <t xml:space="preserve">R-value of the total operating expenditure on contracted services. </t>
  </si>
  <si>
    <t xml:space="preserve">The data element is cumulative across quarters over the financial year. </t>
  </si>
  <si>
    <t>LED1.2</t>
  </si>
  <si>
    <t>Employment rate in the municipal area</t>
  </si>
  <si>
    <t xml:space="preserve">Outcome </t>
  </si>
  <si>
    <t xml:space="preserve">Employment rate  </t>
  </si>
  <si>
    <t>Measuring the proportion of the municipality's working age population that is employed is a common indicator used internationally as a measure of the state of the economy in a defined area.</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</si>
  <si>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</si>
  <si>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 xml:space="preserve">((1) Number of the working age population in employment/ (2) Total working age population in the municipal area) </t>
  </si>
  <si>
    <t>The indicator relates to MTSF Priority 2: Economic Transformation and Job Creation. It aligns in terms of the Outcome- Increased economic participation, ownership, access to resources, opportunities and wage equality for women, youth and persons with disabilities.</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</si>
  <si>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</si>
  <si>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LED1.2(1)</t>
  </si>
  <si>
    <t>(1) Number of the working age population in employment</t>
  </si>
  <si>
    <t>Number of the working age population in employment within the municipal area</t>
  </si>
  <si>
    <t>Working age population</t>
  </si>
  <si>
    <t>LED1.2(2)</t>
  </si>
  <si>
    <t>(2) Total working age population in the municipal area</t>
  </si>
  <si>
    <t>The total working age population in the municipal area</t>
  </si>
  <si>
    <t>Stats SA General Household Survey</t>
  </si>
  <si>
    <t>LED1.21</t>
  </si>
  <si>
    <t>Number of work opportunities created through Public Employment Programmes (incl. EPWP, CWP and other related employment programmes)</t>
  </si>
  <si>
    <t>Number of work opportunities</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</si>
  <si>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</si>
  <si>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</si>
  <si>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(1) Number of work opportunities provided by the municipality through the Expanded Public Works Programme + (2) the Number of work opportunities provided through the Community Works Programme and other related infrastructure initiatives.</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</si>
  <si>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</si>
  <si>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Cumulative indicator, i.e. the reported figure in a given quarter should be a year-to-date figure for the financial year. Calculation should be taken so as to avoid double-counting opportunities that may have been active across multiple quarters.</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</si>
  <si>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Disaggregation note- Municipalities should be prepared to disaggregate this data in terms of women, youth and persons with disabilities upon request. </t>
  </si>
  <si>
    <t>LED1.21(1)</t>
  </si>
  <si>
    <t xml:space="preserve">(1) Number of work opportunities provided by the municipality through the Expanded Public Works Programme </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</si>
  <si>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</si>
  <si>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Department of Infrastructure Delivery or related municipal division</t>
  </si>
  <si>
    <t>Work opportunities</t>
  </si>
  <si>
    <t>LED1.21(2)</t>
  </si>
  <si>
    <t>(2) Number of work opportunities provided through the Community Works Programme and other related infrastructure initiatives.</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</si>
  <si>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</si>
  <si>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</si>
  <si>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</si>
  <si>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LED1.3</t>
  </si>
  <si>
    <t>Percentage of the labour force classified as unskilled or low-skilled</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</si>
  <si>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</si>
  <si>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</si>
  <si>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 xml:space="preserve">((1) Number of the working age population considered unskilled or low-skilled/ (2) Total working age population in the municipal area) </t>
  </si>
  <si>
    <t>The indicator relates to MTSF Priority 2: Economic Transformation and Job Creation. It aligns in terms of the Outcome- More decent jobs created and sustained with youth, women and persons with disabilities prioritised.</t>
  </si>
  <si>
    <t>Subject to available data.</t>
  </si>
  <si>
    <t>LED1.3(1)</t>
  </si>
  <si>
    <t>(1) Number of the working age population considered unskilled or low-skilled</t>
  </si>
  <si>
    <t>The number of the working age population considered unskilled or low-skilled</t>
  </si>
  <si>
    <t>LED1.3(2)</t>
  </si>
  <si>
    <t>LED1.31</t>
  </si>
  <si>
    <t>Number of individuals connected to apprenticeships and learnerships through municipal interventions</t>
  </si>
  <si>
    <t>Number of individuals</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</si>
  <si>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</si>
  <si>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</si>
  <si>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</si>
  <si>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 xml:space="preserve">Measured on the basis of individual enrolments with the municipality or through institutions for which the municipality has proof of an individual's enrolment. 
Disaggregation note- Municipalities should be prepared to disaggregate this data in terms of women, youth and persons with disabilities upon request. </t>
  </si>
  <si>
    <t>LED1.31(1)</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</si>
  <si>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</si>
  <si>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Human Resource and Municipal records, across departments</t>
  </si>
  <si>
    <t xml:space="preserve">The data element is cumulative across quarters over the financial year. It is subject to the municipality's own records in terms of proof of enrolment in any programmes that are not based at the municipality. </t>
  </si>
  <si>
    <t>LED1.4</t>
  </si>
  <si>
    <t>Income per capita within the municipal area</t>
  </si>
  <si>
    <t xml:space="preserve">Income per capita  </t>
  </si>
  <si>
    <t>Income per capita within the municipal area. Gross Income refers to cash or otherwise, received by or accrued to or in favour of a person from a source within or deemed to be received within South Africa</t>
  </si>
  <si>
    <t xml:space="preserve">((1) Sum of the R-value of all gross income earned within the municipal area/ (2) Total population of the municipal area) </t>
  </si>
  <si>
    <t>LED1.4(1)</t>
  </si>
  <si>
    <t>(1) Sum of the R-value of all gross income earned within the municipal area</t>
  </si>
  <si>
    <t>The total R-value of all gross income earned within the municipal area</t>
  </si>
  <si>
    <t>LED1.4(2)</t>
  </si>
  <si>
    <t>(2) Total population of the municipal area</t>
  </si>
  <si>
    <t>The total population of the municipal area</t>
  </si>
  <si>
    <t>LED1.5</t>
  </si>
  <si>
    <t>Percentage of all qualifying households in the municipal area classified as indigent</t>
  </si>
  <si>
    <t xml:space="preserve">Municipalities provide free basic services to households classified as indigent as a means of alleviating the affects of poverty. This indicator tracks the extent to which household poverty is officially recognised within the municipal area. </t>
  </si>
  <si>
    <t>The number of households officially registered on the municipalities indigent register as a percentage of all households within the municipal area.</t>
  </si>
  <si>
    <t>((1) Number of households classified as indigent / (2) Total number of households in the municipal area)</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</si>
  <si>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</si>
  <si>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Subject to available data. Formerly indicator GG6.1</t>
  </si>
  <si>
    <t>LED1.5(1)</t>
  </si>
  <si>
    <t>(1) Number of households classified as indigent</t>
  </si>
  <si>
    <t>The number of households officially registered on the municipal indigent register.</t>
  </si>
  <si>
    <t>Municipal indigent register.</t>
  </si>
  <si>
    <t>This assumes the municipal indigent register is updated regularly and that all municipalities maintain a register.</t>
  </si>
  <si>
    <t>LED1.5(2)</t>
  </si>
  <si>
    <t>(2) Total number of households in the municipal area</t>
  </si>
  <si>
    <t>Refers to the number of self-identified 'households' residing in all types of dwellings (inclusive of formal, informal and traditional dwellings) within the municipality identified via the annual household survey.</t>
  </si>
  <si>
    <t xml:space="preserve">The data element is understood to be generic to the total number of households within the municipality and is not linked to a specific survey item. </t>
  </si>
  <si>
    <t>LED2.1</t>
  </si>
  <si>
    <t>Rates revenue as a percentage of the total revenue of the municipality</t>
  </si>
  <si>
    <t>Improved levels of economic activity in municipal economic spaces</t>
  </si>
  <si>
    <t>Percentage of rates revenue (R-value)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</si>
  <si>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</si>
  <si>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</si>
  <si>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((1) R-value of all municipal property rates revenue collected / (2) R-value of all revenue collected by the municipality) x 100</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</si>
  <si>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</si>
  <si>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LED2.1(1)</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</si>
  <si>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</si>
  <si>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</si>
  <si>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Municipal Finance Department</t>
  </si>
  <si>
    <t>LED2.1(2)</t>
  </si>
  <si>
    <t>(2) R-value of all revenue collected by the municipality</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</si>
  <si>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</si>
  <si>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</si>
  <si>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LED2.11</t>
  </si>
  <si>
    <t>Percentage of budgeted rates revenue collected</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</si>
  <si>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</si>
  <si>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</si>
  <si>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((1) R-value of all municipal property rates revenue collected / (2) R-value of the rates revenue operating budget for the financial year)</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</si>
  <si>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</si>
  <si>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</si>
  <si>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</si>
  <si>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LED2.11(1)</t>
  </si>
  <si>
    <t xml:space="preserve">The data element is concerned with rates revenue only, it does not include services. </t>
  </si>
  <si>
    <t>LED2.11(2)</t>
  </si>
  <si>
    <t>(2) R-value of the rates revenue operating budget for the financial year</t>
  </si>
  <si>
    <t xml:space="preserve">The R-value of the rates revenue operating budget of the municipality for the financial year as adopted by Council. If/when an adjustment budget is passed this would replace the denominator for the remainder of the financial year. </t>
  </si>
  <si>
    <t>Municipal Finance Department/ Annual Budget</t>
  </si>
  <si>
    <t xml:space="preserve">The data element is concerned with the budgeted value to be collected from municipal property rates only. This excludes all services. </t>
  </si>
  <si>
    <t>LED2.12</t>
  </si>
  <si>
    <t>Percentage of the municipality's operating budget spent on indigent relief for free basic services</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</si>
  <si>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</si>
  <si>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</si>
  <si>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</si>
  <si>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((1) R-value of operating budget expenditure on free basic services / (2) R-value of the total operating budget) </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</si>
  <si>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</si>
  <si>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</si>
  <si>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 xml:space="preserve">Formerly indicator GG6.11. The indicator does not refer to salary spend on staff related to Free Basic Services, only in relation to operational costs of providing free basic services in terms of water, sanitation, electricity and waste removal. </t>
  </si>
  <si>
    <t>LED2.12(1)</t>
  </si>
  <si>
    <t>(1) R-value of operating budget expenditure on free basic services</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</si>
  <si>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</si>
  <si>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Municipal Finance Department/ BAS</t>
  </si>
  <si>
    <t xml:space="preserve">The data element excludes indigent relief in terms of rates. It only measures the value of free basic services covered by the municipality in terms of indigent relief. </t>
  </si>
  <si>
    <t>LED2.12(2)</t>
  </si>
  <si>
    <t>(2) Total operating budget for the municipality</t>
  </si>
  <si>
    <t xml:space="preserve">The R-value of the operating budget of the municipality for the financial year as adopted by Council. If/when an adjustment budget is passed this would replace the denominator for the remainder of the financial year. </t>
  </si>
  <si>
    <t xml:space="preserve">The data element is concerned with the total operating budget of the municipality. </t>
  </si>
  <si>
    <t>LED2.2</t>
  </si>
  <si>
    <t>Rateable value of commercial and industrial property per capita</t>
  </si>
  <si>
    <t>Rateable value (R-value)</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</si>
  <si>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</si>
  <si>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</si>
  <si>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(1) Sum of commercial and industrial rateable value of the municipality / (2) Total population of the municipality</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</si>
  <si>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</si>
  <si>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r>
      <t xml:space="preserve">Tier </t>
    </r>
    <r>
      <rPr>
        <sz val="11"/>
        <rFont val="Calibri"/>
        <family val="2"/>
      </rPr>
      <t>2</t>
    </r>
  </si>
  <si>
    <t>LED2.2(1)</t>
  </si>
  <si>
    <t>(1) Sum of commercial and industrial rateable value of the municipality</t>
  </si>
  <si>
    <t>Municipality valuation roll and supplementary valuation roll</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</si>
  <si>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</si>
  <si>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LED2.2(2)</t>
  </si>
  <si>
    <t>LED2.3</t>
  </si>
  <si>
    <t>Percentage of economic nodes in the municipality experiencing year on year growth</t>
  </si>
  <si>
    <t>Percentage of economic nodes</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</si>
  <si>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</si>
  <si>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</si>
  <si>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 xml:space="preserve">((1) Number of designated 'economic nodes' in the municipal area with documented economic growth on the previous financial year)/ (2) Number of designated 'economic nodes' in the municipal area) </t>
  </si>
  <si>
    <t xml:space="preserve">Yes </t>
  </si>
  <si>
    <t>LED2.3(1)</t>
  </si>
  <si>
    <t>(1) Number of designated 'economic nodes' in the municipal area with documented economic growth on the previous financial year</t>
  </si>
  <si>
    <t>The number of designated economic nodes in the municipal area with documented economic growth on the previous financial year</t>
  </si>
  <si>
    <t>Economic Development Department</t>
  </si>
  <si>
    <t>Number of designated economic nodes with documented growth from previous financial year</t>
  </si>
  <si>
    <t>LED2.3(2)</t>
  </si>
  <si>
    <t>(2) Number of designated 'economic nodes' in the municipal area</t>
  </si>
  <si>
    <t>The number of designated 'economic nodes' in the municipal area</t>
  </si>
  <si>
    <t>Number of designated nodes</t>
  </si>
  <si>
    <t>LED2.31</t>
  </si>
  <si>
    <t xml:space="preserve">Percentage of economic nodes within the municipality with urban management arrangements in place </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</si>
  <si>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</si>
  <si>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</si>
  <si>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 xml:space="preserve">((1) Number of designated ‘economic nodes’ in the municipal area with urban management arrangements/ (2) Number of designated ‘economic nodes’ in the municipal area) </t>
  </si>
  <si>
    <t xml:space="preserve">Indicator is calculated on the basis of the municipality identified 'economic nodes' within its own strategies. </t>
  </si>
  <si>
    <t>LED2.31(1)</t>
  </si>
  <si>
    <t>(1) Number of designated ‘economic nodes’ in the municipal area with urban management arrangements</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</si>
  <si>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</si>
  <si>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</si>
  <si>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</si>
  <si>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</si>
  <si>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(2) Number of designated ‘economic nodes’ in the municipal area</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</si>
  <si>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</si>
  <si>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</si>
  <si>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LED2.32</t>
  </si>
  <si>
    <t>Percentage of economic nodes within the municipality with transversal nodal development plans in place</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</si>
  <si>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</si>
  <si>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</si>
  <si>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 xml:space="preserve">((1) Number of designated ‘economic nodes’ in the municipal area with nodal development plans in place/ (2) Number of designated ‘economic nodes’ in the municipal area) </t>
  </si>
  <si>
    <t>LED2.32(1)</t>
  </si>
  <si>
    <t>(1) Number of designated ‘economic nodes’ in the municipal area with nodal development plans in place</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</si>
  <si>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</si>
  <si>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</si>
  <si>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</si>
  <si>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LED3.1</t>
  </si>
  <si>
    <t>Average cost to a business to apply for a construction permit with a municipality</t>
  </si>
  <si>
    <t>Improved ease of doing business within the municipal area</t>
  </si>
  <si>
    <t xml:space="preserve">Average R-value of a construction permit </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</si>
  <si>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</si>
  <si>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The average R-value cost of a construction permit to businesses applying for it within a municipality. The indicator takes an average based on the number of businesses supplying data as part of periodic survey</t>
  </si>
  <si>
    <t>(1) Sum of the R-value of all itemized and resource expenses associated with obtaining a construction permit / (2) Number of businesses supplying data on associated costs</t>
  </si>
  <si>
    <t xml:space="preserve">The indicator relates to MTSF Priority 2: Economic Transformation and Job Creation. It aligns in terms of the Outcome- Reduced concentration and monopolies and expanded small business sector. </t>
  </si>
  <si>
    <t>Itemised and resource expenses refer to the R-value of all costs to a business associated with the application process for a construction permit as per periodic survey</t>
  </si>
  <si>
    <t>LED3.1(1)</t>
  </si>
  <si>
    <t xml:space="preserve">(1) Sum of the R-value of all itemized and resource expenses associated with obtaining a construction permit </t>
  </si>
  <si>
    <t xml:space="preserve">The sum of the R-value of all itemized and resource expenses associated with obtaining a construction permit </t>
  </si>
  <si>
    <t>CDB survey</t>
  </si>
  <si>
    <t>LED3.1(2)</t>
  </si>
  <si>
    <t>(2) Number of businesses supplying data on associated costs</t>
  </si>
  <si>
    <t>The number of businesses supplying data on associated costs</t>
  </si>
  <si>
    <t>CDB Survey</t>
  </si>
  <si>
    <t>Number of businesses</t>
  </si>
  <si>
    <t>LED3.11</t>
  </si>
  <si>
    <r>
      <t xml:space="preserve">Average time taken to </t>
    </r>
    <r>
      <rPr>
        <sz val="11"/>
        <rFont val="Calibri"/>
        <family val="2"/>
      </rPr>
      <t>finalise business license applications</t>
    </r>
  </si>
  <si>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</si>
  <si>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applying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</si>
  <si>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r>
      <t>(1) Sum of the total working days per business application finalised/ (2) Number of business applications</t>
    </r>
    <r>
      <rPr>
        <strike/>
        <sz val="12"/>
        <color theme="1"/>
        <rFont val="Calibri"/>
        <family val="2"/>
        <scheme val="minor"/>
      </rPr>
      <t xml:space="preserve"> </t>
    </r>
    <r>
      <rPr>
        <sz val="11"/>
        <rFont val="Calibri"/>
        <family val="2"/>
      </rPr>
      <t>finalised</t>
    </r>
  </si>
  <si>
    <t xml:space="preserve">Cumulative for the year to date. Only refers to business license applications for which a decision has been taken. License applications in process are excluded from the denominator of the calculation. </t>
  </si>
  <si>
    <t xml:space="preserve"> Each quarter should track the processing time for applications for the financial year to date. </t>
  </si>
  <si>
    <t>LED3.11(1)</t>
  </si>
  <si>
    <r>
      <t>(1) Sum of the total working days per business application</t>
    </r>
    <r>
      <rPr>
        <strike/>
        <sz val="12"/>
        <color theme="1"/>
        <rFont val="Calibri"/>
        <family val="2"/>
        <scheme val="minor"/>
      </rPr>
      <t xml:space="preserve"> </t>
    </r>
    <r>
      <rPr>
        <sz val="11"/>
        <rFont val="Calibri"/>
        <family val="2"/>
      </rPr>
      <t xml:space="preserve">finalised </t>
    </r>
    <r>
      <rPr>
        <strike/>
        <sz val="12"/>
        <color theme="1"/>
        <rFont val="Calibri"/>
        <family val="2"/>
        <scheme val="minor"/>
      </rPr>
      <t xml:space="preserve"> </t>
    </r>
  </si>
  <si>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</si>
  <si>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</si>
  <si>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LED3.11(2)</t>
  </si>
  <si>
    <r>
      <t>(2) Number of business applications f</t>
    </r>
    <r>
      <rPr>
        <sz val="11"/>
        <rFont val="Calibri"/>
        <family val="2"/>
      </rPr>
      <t>inalised</t>
    </r>
  </si>
  <si>
    <t>Number of business licence applications finalised in terms of the Businesses Act of 1991.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t>
  </si>
  <si>
    <t>Applications</t>
  </si>
  <si>
    <t xml:space="preserve">The data element only measures finalised applications for the year to date. It is cumulative quarter on quarter. </t>
  </si>
  <si>
    <t>LED3.12</t>
  </si>
  <si>
    <t>Average time taken to finalise informal trading permits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</si>
  <si>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</si>
  <si>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usually in terms of a by-law, policy or plan governing informal trading in the municipality. 
</t>
  </si>
  <si>
    <t>(1) Sum of the number of days from the time of complete application for each informal trading permit to the time of adjudication/ (2) Number of completed informal trading permit applications finalised</t>
  </si>
  <si>
    <t xml:space="preserve">Cumulative for the year to date. Only refers to informal trading permits for which a decision has been taken. Applications in process are excluded from the denominator of the calculation. </t>
  </si>
  <si>
    <t xml:space="preserve">Each quarter should track the processing time for applications for the financial year to date. This indicator tracks permits issued by the municipality as distinct from Businesses Licences issued in terms of the Businesses Act of 1991. This may pertain to permits for specific localities or informal trading areas. </t>
  </si>
  <si>
    <t>LED3.12(1)</t>
  </si>
  <si>
    <t>(1) Sum of the number of days from the time of application for each informal trading permit to the time of adjudication</t>
  </si>
  <si>
    <t xml:space="preserve">The sum of the number of days from the time of application for each informal trading permit to the time of adjudication. An informal trading permit refers to a permit issued in relation to by-law, policy or plan governing informal trading in the municipality, usually in relation to a designated locality. </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</si>
  <si>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</si>
  <si>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</si>
  <si>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(2) Number of completed informal trading permit applications finalised</t>
  </si>
  <si>
    <t>The total number of completed informal trading permit applications that have been finalised. An informal trading permit refers to a permit issued in relation to by-law, policy or plan governing informal trading in the municipality, usually in relation to a designated locality.</t>
  </si>
  <si>
    <t>LED3.13</t>
  </si>
  <si>
    <t>Average number of days taken to process building applications of 500 square meters or more</t>
  </si>
  <si>
    <t>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The National Building Regulations and Building Standards Act legislates that building plan applications of 500 square meters or more have a processing standard within a period of 60 days.</t>
  </si>
  <si>
    <t xml:space="preserve">The indicator measures the number of days building plan applications of 500 square meters or more take to be processed, from the date of submission of all required information to the date of communication of the initial adjudication results of that application, on average, per application. Whether a large building plan application is for commercial or residential purposes does not have a bearing as the proxy of 500 square meters or more is used in this instance.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</si>
  <si>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greater than or equal to 500 square meters adjudicated </t>
  </si>
  <si>
    <t xml:space="preserve">Cumulative for the year to date.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Only refers to building plan applications for which a decision has been taken. Applications in process are excluded from the denominator of the calculation. </t>
  </si>
  <si>
    <t>Each quarter should track the processing time for applications for the financial year to date. This indicator should be read in conjunction with HS2.22, C83, C84 and C98 as it relates to overall building plan processing efficiencies in the municipality. Municipal Standard Operating Procedures should be used to clarify any municipality specific processing norms and standards.</t>
  </si>
  <si>
    <t>LED3.13(1)</t>
  </si>
  <si>
    <t>(1) Sum of the number of days between the date of submission of a complete building plan application to the municipality and the communication of the adjudication result of the application, for all applications of 500 square meters or more</t>
  </si>
  <si>
    <t xml:space="preserve">The sum of the number of days from the time of completed application for each building plan to the time of adjudication. This refers only to those complete building plan applications of 500 square meters or more. </t>
  </si>
  <si>
    <t>Planning Department</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</si>
  <si>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between the start of the financial year and the end of the current reporting period, regardless of the submission date of the complete application. </t>
  </si>
  <si>
    <t>LED3.13(2)</t>
  </si>
  <si>
    <t xml:space="preserve"> (2) Number of building plan applications greater than or equal to 500 square meters adjudicated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</si>
  <si>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</si>
  <si>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The data element only measures finalised applications for the year to date. It is cumulative quarter on quarter. This only measures applications which have been adjudicated, either receiving an approval or what is sometimes referred to as an “amendment letter” or “date of first refusal”, etc.</t>
  </si>
  <si>
    <t>LED3.2</t>
  </si>
  <si>
    <t>Average cost to transfer a property as a percentage of total property value</t>
  </si>
  <si>
    <t xml:space="preserve">Average R-value cost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</si>
  <si>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</si>
  <si>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 xml:space="preserve">The average R-value cost to transfer a property, as a percentage of property value, within a municipal area. </t>
  </si>
  <si>
    <t>((1) Sum of the R-value of rates clearance process as related to the transfer of a property/ (2) Sum of the R-value of all property market transactions)</t>
  </si>
  <si>
    <t>LED3.2(1)</t>
  </si>
  <si>
    <t>(1) Sum of the R-value of rates clearance process as related to the transfer of a property</t>
  </si>
  <si>
    <t>The sum R-value of the rates clearance process as it relates to the transfer of a property</t>
  </si>
  <si>
    <t>Deeds Office</t>
  </si>
  <si>
    <t>(2) Sum of the R-value of all property market transactions</t>
  </si>
  <si>
    <t>The sum R-value of all property market transactions</t>
  </si>
  <si>
    <t>LED3.21</t>
  </si>
  <si>
    <t>Percentage of revenue clearance certificates issued within 10 working days from time of completed application received</t>
  </si>
  <si>
    <t>Percentage revenue clearance certificates</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</si>
  <si>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</si>
  <si>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</si>
  <si>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 xml:space="preserve">((1) Number of revenue clearance certificates issued within 10 working days of the time of completed submission / (2) Total number of revenue clearance completed submissions made to the municipality)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</si>
  <si>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</si>
  <si>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</si>
  <si>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</si>
  <si>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(1) Number of revenue clearance certificates issued within 10 working days of the time of completed submission</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</si>
  <si>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</si>
  <si>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Finance Department</t>
  </si>
  <si>
    <t>Number of revenue clearance certificates</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</si>
  <si>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</si>
  <si>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</si>
  <si>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</si>
  <si>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</si>
  <si>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The data element only measures the issued certificates year to date. It is cumulative quarter on quarter. </t>
  </si>
  <si>
    <t>LED3.3</t>
  </si>
  <si>
    <t>R-value of investment inflows</t>
  </si>
  <si>
    <t>A key indicator of new economic activity and growth within a municipality is the R-value of investment inflows. This indicator can assist in tracking whether a municipal-pal economy is growing, stagnating or in decline.</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</si>
  <si>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</si>
  <si>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(1) Sum of the R-value of investments made within the municipal area within a designated period</t>
  </si>
  <si>
    <t xml:space="preserve">The indicator relates to MTSF Priority 2: Economic Transformation and Job Creation. It aligns in terms of the Outcome- Investing for accelerated inclusive growth. </t>
  </si>
  <si>
    <t>Indicator formulation should not include ‘commitments’ for which funds have not yet been processed</t>
  </si>
  <si>
    <t>LED3.3(1)</t>
  </si>
  <si>
    <t>The total R-value of investments made within the municipal area within a designated period</t>
  </si>
  <si>
    <t>LED3.31</t>
  </si>
  <si>
    <t xml:space="preserve">Average number of days from the point of advertising to the letter of award per 80/20 procurement process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</si>
  <si>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</si>
  <si>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</si>
  <si>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(1) Sum of the number of days from the point of advertising a tender in terms of the 80/20 procurement process to the issuing of the letter of award/ (2) Total number of 80/20 tenders awarded as per the procurement process</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</si>
  <si>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</si>
  <si>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</si>
  <si>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</si>
  <si>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(1) Sum of the number of days from the point of advertising a tender in terms of the 80/20 procurement process to the issuing of the letter of award</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</si>
  <si>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</si>
  <si>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</si>
  <si>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</si>
  <si>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</si>
  <si>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(2) Total number of 80/20 tenders awarded as per the procurement process</t>
  </si>
  <si>
    <t xml:space="preserve">The total number of 80/20 tenders awarded as per the procurement process. Counting only awards that have been made in the financial year to date. </t>
  </si>
  <si>
    <t>Number of Tender Awards</t>
  </si>
  <si>
    <t xml:space="preserve">The data element only measures the awarded 80/20 tenders year to date. It is cumulative quarter on quarter. This excludes all awards subject to dispute as those are delays outside the control of the municipality. </t>
  </si>
  <si>
    <t>LED3.32</t>
  </si>
  <si>
    <t>Percentage of municipal payments made to service providers who submitted complete forms within 30-days of invoice submission</t>
  </si>
  <si>
    <t xml:space="preserve">Percentage of municipal payments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</si>
  <si>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</si>
  <si>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</si>
  <si>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((1) Number of municipal payments within 30-days of complete invoice receipt made to service providers / (2) Total number of complete invoices received (30 days or older))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</si>
  <si>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</si>
  <si>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</si>
  <si>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</si>
  <si>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</si>
  <si>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Number of municipal payments</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</si>
  <si>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</si>
  <si>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</si>
  <si>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</si>
  <si>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</si>
  <si>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Number of invoices</t>
  </si>
  <si>
    <t>The data elements measures all invoices that are 30-days old or more.</t>
  </si>
  <si>
    <t>LED3.4</t>
  </si>
  <si>
    <t>Average change in the R-value of Commercial Property within the municipality</t>
  </si>
  <si>
    <t>Average change in the R-Value of Commercial Property</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</si>
  <si>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</si>
  <si>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The average change in the R-Value of Commercial Property within the municipal area. This indicator measures the change in value (in Rands) as a percentage of the value of the property from the previous year.</t>
  </si>
  <si>
    <t xml:space="preserve">(((1) Sum of the (R-value of all commercial property in Year X – R-value of commercial property in Year (X-1))/ (2) Sum of the R-value of commercial property in Year (X-1)) 
</t>
  </si>
  <si>
    <t>Calculation only possible for commercial property transactions within the past year. Does not include properties for which there is not year-to-year data</t>
  </si>
  <si>
    <t>LED3.4(1)</t>
  </si>
  <si>
    <t>((1) Sum of the (R-value of all commercial property in Year X – R-value of commercial property in Year (X-1)))</t>
  </si>
  <si>
    <t>The total R-value of all commercial property in the current financial year, less the total R-value of commercial property in the previous financial year</t>
  </si>
  <si>
    <t>Municipal Valuation Roll</t>
  </si>
  <si>
    <t>((2) Sum of the R-value of commercial property in Year (X-1))</t>
  </si>
  <si>
    <t>The total R-value of all commercial property in the previous financial year</t>
  </si>
  <si>
    <t>GG1.1</t>
  </si>
  <si>
    <t>Percentage of municipal skills development levy recovered</t>
  </si>
  <si>
    <t>Improved municipal capability</t>
  </si>
  <si>
    <t>Building capable local government institutions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</si>
  <si>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</si>
  <si>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</si>
  <si>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 xml:space="preserve">((1) R-value of municipal skills development levy recovered/ (2) R-value of the total qualifying value of the municipal skills development levy) </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</si>
  <si>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</si>
  <si>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There may be a recovery lag that can only be reported upon later.</t>
  </si>
  <si>
    <t>GG1.1(1)</t>
  </si>
  <si>
    <t>(1) R-value of municipal skills development levy recovered</t>
  </si>
  <si>
    <t>The amount of municipal skills development levy recovered by the municipality in R-value.</t>
  </si>
  <si>
    <t>Municipal Huma Resource Department</t>
  </si>
  <si>
    <t>Rands</t>
  </si>
  <si>
    <t xml:space="preserve">From this amount the municipality must be able to derive and report on the number of individuals who benefitted from this. </t>
  </si>
  <si>
    <t>GG1.1(2)</t>
  </si>
  <si>
    <t>(2) R-value of the total qualifying value of the municipal skills development levy</t>
  </si>
  <si>
    <t>The amount of municipal skills development levy that could have been claimed by the municipality in R-value according to the terms of the levy</t>
  </si>
  <si>
    <t>GG1.2</t>
  </si>
  <si>
    <t>Top management stability</t>
  </si>
  <si>
    <t>Percentage of working days</t>
  </si>
  <si>
    <t>The stability of top management is central to the ability of a municipality to perform well. This does not mean there should not be exits, but that exits should happen in a planned way, ideally ensuring that there is a seamless handover to fully appointed successors. Extended period of acting arrangements are not desired and negatively treated in this indicator.</t>
  </si>
  <si>
    <t xml:space="preserve">Top management is defined as Section 56 and 57 Managers, as per the Municipal Systems Act (2000). This refers to the number of working days in which all of the top management positions in the municipality are filled by full-time employees not in an acting position, as a percentage of the total number of possible working days for those positions in a calendar year. Where a full-time employee is under suspension or has taken extended sick leave (more than 2 weeks), this should not be counted towards the standard working days of a fully appointed official. </t>
  </si>
  <si>
    <t xml:space="preserve">((1) Sum of standard working days, in the reporting period, that each S56 and S57 post was occupied by a fully appointed official (not suspended or vacant) with a valid signed contract and performance agreement) / (2) Aggregate working days for all S56 and S57 posts) </t>
  </si>
  <si>
    <t>The indicator relates to MTSF Priority 1: Building a capable, ethical and development state. It is aligned to the Outcome- Functional, efficient and integrated government.</t>
  </si>
  <si>
    <t xml:space="preserve">The indicator calculation only applies to top management appointed in terms of Section 56 and Section 57 of the Municipal Systems Act and excludes staff below top management in the municipality. In cases where a full-time employee is under suspension, then all working days under suspension should be excluded from the sum of standard working days. Where an employee is on extended sick leave of more than two weeks, all standard working days after the tenth standard working day (two weeks) should be excluded from the sum of standard working days. </t>
  </si>
  <si>
    <t>Where a new S56 or 57 post has been created this should be reflected in a pro-rata treatment of the reporting period. This indicator could be run just for the MM position as well.</t>
  </si>
  <si>
    <t>GG1.2(1)</t>
  </si>
  <si>
    <t>(1) Sum of standard working days, in the reporting period, that each S56 and S57 post was occupied by a fully appointed official (not suspended or vacant) with a valid signed contract and performance agreement)</t>
  </si>
  <si>
    <t>S56 and S57 posts are defined in Municipal Systems Act (2001). Fully appointed does not include posts that are either unfilled, vacant or where the incumbent is under suspension or extended sick leave (more than 2 weeks). Contracts and performance agreements are defined in the Municipal Systems Act.</t>
  </si>
  <si>
    <t>Municipal Human Resources Department</t>
  </si>
  <si>
    <t>Working days</t>
  </si>
  <si>
    <t>Where an official is away from duty while travelling for work, or is utilising annual leave, and another official is acting in their position, the post can still be deemed to be 'fully appointed and occupied".</t>
  </si>
  <si>
    <t>GG1.2(2)</t>
  </si>
  <si>
    <t xml:space="preserve">(2) Aggregate working days for all S56 and S57 Posts </t>
  </si>
  <si>
    <t xml:space="preserve">The sum of all standard working days (e.g. not weekends or public holidays) in a year for all S56 and S57 posts. </t>
  </si>
  <si>
    <t>The standard working days for each post are aggregated. If a new post is created during the reporting period or eliminated in that period, the working days for that post will be less than the standard working days.</t>
  </si>
  <si>
    <t>GG1.21</t>
  </si>
  <si>
    <t>Staff vacancy rate</t>
  </si>
  <si>
    <t>Percentage of posts</t>
  </si>
  <si>
    <t>This indicator gives an indication of the municipality's progress towards building capable local government. It shows the extent to which the required staff complement in the organisational structure is met.</t>
  </si>
  <si>
    <t>The number of unfilled posts in the municipal organisational structure as a percentage of the total number of employee posts in the municipality's organisational structure.</t>
  </si>
  <si>
    <t xml:space="preserve">(((1) The number of employee posts on the approved organisational structure - (2) The number of permanent employees in the municipality) / (1) The number of employee posts on the approved organisational structure) </t>
  </si>
  <si>
    <t>CoGTA Back to Basics monthly reports. The indicator relates to MTSF Priority 1: Building a capable, ethical and development state. It is aligned to the Outcome- Functional, efficient and integrated government.</t>
  </si>
  <si>
    <t xml:space="preserve">If a municipality lacks a recently approved organisational structure there is potential for this to be manipulated. The municipality should make use of the last council-approved organisational structure for this indicator.  All municipalities should be able to report on this indicator. 
Non-cumulative indicator, i.e. the reported figure in a given quarter should reflect as at that time. </t>
  </si>
  <si>
    <t>If a municipality lacks an approved organisational structure there is potential for this to be manipulated. The municipality should have an approved organisational structure as a pre-requisite for this indicator.</t>
  </si>
  <si>
    <t>GG1.21(1)</t>
  </si>
  <si>
    <t>(1) The number of employee posts on the approved organisational structure</t>
  </si>
  <si>
    <t>The number of employee posts that make up the organisational structure approved by the council of the municipality</t>
  </si>
  <si>
    <t>Posts</t>
  </si>
  <si>
    <t xml:space="preserve">The municipality should use the last council-approved organisational structure as a basis for this calculation, regardless of whether there is a new organisational structure under development. </t>
  </si>
  <si>
    <t>GG1.21(2)</t>
  </si>
  <si>
    <t>(2) The number of permanent employees in the municipality</t>
  </si>
  <si>
    <t>The number of employees on permanent contract employed by the municipality appearing on the approved organisational structure.</t>
  </si>
  <si>
    <t>Employees</t>
  </si>
  <si>
    <t xml:space="preserve">Informed by the COGTA Back 2 Basics questionnaire. This does not include temporary employees or fixed-term contract employees. It refers exclusively to permanent employees as per the posts provided in the last council-approved organisational structure. 
Disaggregation note- Municipalities should be prepared to disaggregate this data in terms of women, youth and persons with disabilities upon request. </t>
  </si>
  <si>
    <t>GG1.22</t>
  </si>
  <si>
    <t>Percentage of vacant posts filled within 3 months</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</si>
  <si>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</si>
  <si>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The percentage of posts for which an appointment decision has been made within three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</si>
  <si>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 xml:space="preserve">((1) Number of vacant posts filled within 3 months since the date (dd/mm/yyyy) of authority to proceed with filling the vacancy / (2) Number of vacant posts that have been filled) </t>
  </si>
  <si>
    <t>B2B reporting framework; Ministerial input. The indicator relates to MTSF Priority 1: Building a capable, ethical and development state. It is aligned to the Outcome- Functional, efficient and integrated government.</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</si>
  <si>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</si>
  <si>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</si>
  <si>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GG1.22(1)</t>
  </si>
  <si>
    <t>(1) Number of vacant posts filled within 3 months since the date (dd/mm/yyyy) of authority to proceed with filling the vacancy</t>
  </si>
  <si>
    <t>The number of vacant posts on the approved organisational structure filled within 3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</si>
  <si>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Number of posts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</si>
  <si>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</si>
  <si>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GG1.22(2)</t>
  </si>
  <si>
    <t>(2) Number of vacant posts that have been filled</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</si>
  <si>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</si>
  <si>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</si>
  <si>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GG2.1</t>
  </si>
  <si>
    <t>Percentage of ward committees that are functional (meet four times a year, are quorate, and have an action plan)</t>
  </si>
  <si>
    <t>Improved municipal responsiveness</t>
  </si>
  <si>
    <t>Putting people first</t>
  </si>
  <si>
    <t>Percentage of ward committees</t>
  </si>
  <si>
    <t xml:space="preserve">This indicator shows the level to which the municipality supports ward committees, how functional formal mechanisms for public participation are in the municipality, and that they are active and properly constituted. </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</si>
  <si>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</si>
  <si>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 xml:space="preserve">((1) Functional ward committees)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</si>
  <si>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</si>
  <si>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 xml:space="preserve">None </t>
  </si>
  <si>
    <t>GG2.1(1)</t>
  </si>
  <si>
    <t>(1) Functional ward committees</t>
  </si>
  <si>
    <t>The number of ward committees operating in the municipality that hold at least four quorate meetings per year and having a ward committee action plan</t>
  </si>
  <si>
    <t>Municipal Public Participation Unit</t>
  </si>
  <si>
    <t>Number of ward committees</t>
  </si>
  <si>
    <t>GG2.1(2)</t>
  </si>
  <si>
    <t>(2) Total number of wards</t>
  </si>
  <si>
    <t>The total number of wards for which ward committees should be constituted in the municipality</t>
  </si>
  <si>
    <t>Number of wards</t>
  </si>
  <si>
    <t>GG2.11</t>
  </si>
  <si>
    <t>Percentage of ward committees with 6 or more ward committee members (excluding the ward councillor)</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</si>
  <si>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</si>
  <si>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The percentage of ward committees that had 6 or more members, excluding the ward councillor, as a proportion of the total number of wards at the last day of the reporting period.</t>
  </si>
  <si>
    <t xml:space="preserve">((1) The number of ward committees with 6 or more members)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</si>
  <si>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</si>
  <si>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</si>
  <si>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GG2.11(1)</t>
  </si>
  <si>
    <t>(1) Total number of ward committees with 6 or more members</t>
  </si>
  <si>
    <t>The total number of ward committees in the municipality with six or more members</t>
  </si>
  <si>
    <t>GG2.11(2)</t>
  </si>
  <si>
    <t>GG2.12</t>
  </si>
  <si>
    <t>Percentage of wards that have held at least one councillor-convened community meeting</t>
  </si>
  <si>
    <t>Percentage of wards</t>
  </si>
  <si>
    <t xml:space="preserve">The indicator provides an indication of the extent of public participation opportunities in the municipality at ward level in terms of municipal engagement. Each ward councillor should convene at least one quarterly meeting in his/her ward as per the Municipal Systems Act and Councillor Code of Conduct. This indicator measures the extent to which this occurs across all municipal wards in the municipality each quarter. </t>
  </si>
  <si>
    <t>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t>
  </si>
  <si>
    <t>(1) Number of councillor convened ward community meetings / ((2) Total number of wards in the municipality x (3) Reporting quarter)</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</si>
  <si>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</si>
  <si>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Cumulative indicator, i.e. the figure reported in a given quarter should be indicative for all wards, from the first day of the financial year to the last day of the quarter being reported on. (For instance, in Q3, the figure reported should be reflective across the first 3 quarters of the financial year. In Q4, the figure reported should be the reflective across the entire financial year and therefore equivalent to the annual performance.) Only one community meeting is counted per quarter, per ward. Multiple community meetings within a given quarter are not transferable across quarters.</t>
  </si>
  <si>
    <t xml:space="preserve">The maximum value for this indicator at the end of the reporting period would be 100% if all wards held a councillor-convened community meeting in each quarter (4) over the entire financial year. </t>
  </si>
  <si>
    <t>GG2.12(1)</t>
  </si>
  <si>
    <t>(1) Number of councillor convened ward community meetings</t>
  </si>
  <si>
    <t xml:space="preserve">The number of community meetings convened by ward councillors in the municipality. Community meetings need to be held within the ward, by the ward councillor with a public notice period. </t>
  </si>
  <si>
    <t>Meetings</t>
  </si>
  <si>
    <t xml:space="preserve">Only one community meeting should be counted per quarter, per ward. This is intended to prevent multiple community meetings in short succession with extended periods without opportunity to meet or engage. </t>
  </si>
  <si>
    <t>GG2.12(2)</t>
  </si>
  <si>
    <t>(2) Total number of wards in the municipality</t>
  </si>
  <si>
    <t>The number or wards in the municipality</t>
  </si>
  <si>
    <t>Wards</t>
  </si>
  <si>
    <t>GG2.12(3)</t>
  </si>
  <si>
    <t xml:space="preserve">(3)  Reporting quarter </t>
  </si>
  <si>
    <t xml:space="preserve">A numeric value based on the quarter of the year at the point of reporting. Municipal quarters run over three month periods from July-September (1); October-December (2); January-March (3); and April-June (4). </t>
  </si>
  <si>
    <t xml:space="preserve">Local government calendar </t>
  </si>
  <si>
    <t>Quarter number</t>
  </si>
  <si>
    <t xml:space="preserve">The value changes based on the quarter of the year the indicator is reported for.                                                                                                                                  </t>
  </si>
  <si>
    <t>GG2.2</t>
  </si>
  <si>
    <t>Attendance rate of municipal council meetings by participating leaders (recognised traditional and/or Khoi-San leaders)</t>
  </si>
  <si>
    <t>Percentage attendance rate</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</si>
  <si>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</si>
  <si>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</si>
  <si>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</si>
  <si>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</si>
  <si>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</si>
  <si>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</si>
  <si>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GG2.2(1)</t>
  </si>
  <si>
    <t>(1) Sum of the total number of recognised traditional and Khoi-San leaders in attendance at municipal council proceedings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</si>
  <si>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</si>
  <si>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Municipal Council Meeting Register</t>
  </si>
  <si>
    <t>Number of traditional and Khoi-San leaders</t>
  </si>
  <si>
    <t xml:space="preserve">Where a traditional leader sends an official representative in his or her place, this is considered equivalent to attendance. </t>
  </si>
  <si>
    <t>GG2.2(2)</t>
  </si>
  <si>
    <t>(2) The total number of traditional and Khoi-San leaders within the municipality</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</si>
  <si>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</si>
  <si>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Provincial Government Gazette</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</si>
  <si>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</si>
  <si>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GG2.2(3)</t>
  </si>
  <si>
    <t>(3) Total number of Council meetings</t>
  </si>
  <si>
    <t>The number of Council meetings held in the period of data collection</t>
  </si>
  <si>
    <t>Number of council meetings</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</si>
  <si>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</si>
  <si>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GG2.3</t>
  </si>
  <si>
    <t>Protest incidents reported per 10 000 population</t>
  </si>
  <si>
    <t>Number of protest incidents</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</si>
  <si>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</si>
  <si>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</si>
  <si>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((1) Simple count of all unauthorised protest incidents reported / (2) Total population of the municipality) x 10 000</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</si>
  <si>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</si>
  <si>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There is a lower order compliance indicator which measures the number of protests incidents reported. The aggregate of this measure in the fourth quarter of the financial year should be equivalent to the numerator. </t>
  </si>
  <si>
    <t>In instances where a municipality approved march or demonstration exceeds the provisions of the authorisation granted it and turns violent or unruly, it may be classified as an unauthorised protest incident.</t>
  </si>
  <si>
    <t>GG2.3(1)</t>
  </si>
  <si>
    <t>(1) Simple count of all unauthorised protest incidents reported</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</si>
  <si>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</si>
  <si>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</si>
  <si>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</si>
  <si>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GG2.3(2)</t>
  </si>
  <si>
    <t>GG2.31</t>
  </si>
  <si>
    <r>
      <t xml:space="preserve">Percentage of official complaints </t>
    </r>
    <r>
      <rPr>
        <sz val="11"/>
        <rFont val="Calibri"/>
        <family val="2"/>
      </rPr>
      <t>responded to through the municipal complaint management system</t>
    </r>
  </si>
  <si>
    <t>Percentage of complaints</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</si>
  <si>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</si>
  <si>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</si>
  <si>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((1) Number of official complaints responded to according to municipal norms and standards / (2) Number of official complaints received)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</si>
  <si>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</si>
  <si>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</si>
  <si>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</si>
  <si>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GG2.31(1)</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</si>
  <si>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</si>
  <si>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</si>
  <si>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</si>
  <si>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Number of complaints</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</si>
  <si>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</si>
  <si>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GG2.31(2)</t>
  </si>
  <si>
    <t>(2) Number of official complaints received</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</si>
  <si>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</si>
  <si>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Complaints</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</si>
  <si>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</si>
  <si>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GG3.1</t>
  </si>
  <si>
    <t>Audit Outcome</t>
  </si>
  <si>
    <t>Improved municipal administration</t>
  </si>
  <si>
    <t>Good governance</t>
  </si>
  <si>
    <t>Qualitative audit result</t>
  </si>
  <si>
    <t xml:space="preserve">The Audit Opinion of the Auditor-General gives an indication of the credibility of the municipal administration and provides assurance of financial reporting and adherence to governance and administrative legislation. </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</si>
  <si>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</si>
  <si>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(1) Audit opinion (as defined by the Office of the Auditor-General across a qualitative scale)</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</si>
  <si>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</si>
  <si>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 xml:space="preserve">As at the end of the previous financial year. </t>
  </si>
  <si>
    <t>The data retrieved for this indicator will be one year delayed due to the length of time it takes to undergo the audit process</t>
  </si>
  <si>
    <t>GG3.1(1)</t>
  </si>
  <si>
    <t>As defined by the Office of the Auditor-General</t>
  </si>
  <si>
    <t>Office of the Auditor-General Municipal Reports</t>
  </si>
  <si>
    <t xml:space="preserve">The data will be the audited figures for the previous financial year </t>
  </si>
  <si>
    <t>GG3.11</t>
  </si>
  <si>
    <t>Number of repeat audit findings</t>
  </si>
  <si>
    <t>Number of audit findings</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</si>
  <si>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</si>
  <si>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</si>
  <si>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(1) Simple count of the number of "repeat" findings itemised in the Auditor-General's report of each municipality</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</si>
  <si>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</si>
  <si>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The desired target is No Finding or “addressed” finding.</t>
  </si>
  <si>
    <t>GG3.11(1)</t>
  </si>
  <si>
    <t>(1) Simple count of the number of "repeat" findings itemised by the Auditor-General in the audit report of each municipality.</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</si>
  <si>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</si>
  <si>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Repeat findings</t>
  </si>
  <si>
    <t>GG3.12</t>
  </si>
  <si>
    <t>Percentage of councillors who have declared their financial interests</t>
  </si>
  <si>
    <t>Percentage of councillors</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</si>
  <si>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</si>
  <si>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</si>
  <si>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((1) Number of councillors that have declared their financial interests/ (2) Total number of municipal councillors) </t>
  </si>
  <si>
    <t>Proposed from CoGTA departmental consultations. The indicator relates to MTSF Priority 1: Building a capable, ethical and development state. It is aligned to the Outcome- Improved leadership, governance and accountability.</t>
  </si>
  <si>
    <t>GG3.12(1)</t>
  </si>
  <si>
    <t>(1) Number of councillors that have declared their financial interests</t>
  </si>
  <si>
    <t xml:space="preserve">The total number of councillors that have declared their financial interests. Financial interests refers to all relevant financial matters or dealings which may create the potential for conflicts of interest. </t>
  </si>
  <si>
    <t>Municipal Council Registrar of Interests</t>
  </si>
  <si>
    <t>Councillors</t>
  </si>
  <si>
    <t>GG3.12(2)</t>
  </si>
  <si>
    <t>(2) Total number of municipal councillors</t>
  </si>
  <si>
    <t>The total number of municipal councillors serving in that municipal financial year.</t>
  </si>
  <si>
    <t>Municipal Council Register</t>
  </si>
  <si>
    <t>Where a council vacancy is created and filled within the same financial year, it should count the number of councillors in that financial year, even if multiple councillors have occupied one seat.</t>
  </si>
  <si>
    <t>GG3.13</t>
  </si>
  <si>
    <t>Percentage of administrative staff who have declared their financial interests</t>
  </si>
  <si>
    <t>Percentage of administrative staff</t>
  </si>
  <si>
    <t>All administrative staff are required by law to declare their financial interests annually. This provides an indication of whether municipalities are at least aware of potential conflicts of interest.</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</si>
  <si>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</si>
  <si>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((1) Number of administrative staff that have declared their financial interests / (2) Total number of municipal administrative staff)</t>
  </si>
  <si>
    <t>Proposed from CoGTA departmental consultations. The indicator relates to MTSF Priority 1: Building a capable, ethical and development state. It is aligned to the Outcome- Professional, meritocratic and ethical public administration.</t>
  </si>
  <si>
    <t xml:space="preserve">This indicator requires further consultation with municipalities to define the appropriate band of administrative staff recognising the variability in practice. </t>
  </si>
  <si>
    <t>GG3.13(1)</t>
  </si>
  <si>
    <t>(1) Number of administrative staff that have declared their financial interests</t>
  </si>
  <si>
    <t>The total number of administrative staff that have declared their financial interests in the financial year being reported against.</t>
  </si>
  <si>
    <t>Municipal Registrar of Interests</t>
  </si>
  <si>
    <t>Administrative staff</t>
  </si>
  <si>
    <t>GG3.13(2)</t>
  </si>
  <si>
    <t>(2) Total number of municipal administrative staff</t>
  </si>
  <si>
    <t xml:space="preserve">The total number of municipal administrative staff serving as at the end of that municipal financial year. Administrative staff are understood to be all employed staff that are not serving in an elected or representative capacity. </t>
  </si>
  <si>
    <t>GG4.1</t>
  </si>
  <si>
    <t>Percentage of councillors attending council meetings</t>
  </si>
  <si>
    <t>Improved council functionality</t>
  </si>
  <si>
    <t xml:space="preserve">This indicator shows the level of engagement councillors have in the affairs of the municipality and to what extent councillors are participating in the business for which they were elected. </t>
  </si>
  <si>
    <t xml:space="preserve">The average percentage of members of the municipal council that attended council meetings. </t>
  </si>
  <si>
    <t xml:space="preserve">((1) The sum total of all councillor attendance of all council meetings / ((2 )The total number of council meetings x (3) The total number of council members in the municipality)) </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</si>
  <si>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</si>
  <si>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Annually, all meetings over the four quarters should be aggregated to reflect an annual average value.</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</si>
  <si>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</si>
  <si>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GG4.1(1)</t>
  </si>
  <si>
    <t>(1) The sum total of councillor attendance of all council meetings</t>
  </si>
  <si>
    <t>The total attendance by councillors at council meetings during the period of data collection</t>
  </si>
  <si>
    <t>This is the cumulative attendance at all council meetings</t>
  </si>
  <si>
    <t>GG4.1(2)</t>
  </si>
  <si>
    <t>(2) The total number of council meetings</t>
  </si>
  <si>
    <t>The total number of council meetings held by the council including where a quorum is reached</t>
  </si>
  <si>
    <t>Council records</t>
  </si>
  <si>
    <t xml:space="preserve">As indicated above, in terms of the Municipal Structures Act, 117 of 1998, Section 18(2), “a municipal Council must meet at least quarterly”. </t>
  </si>
  <si>
    <t>GG4.1(3)</t>
  </si>
  <si>
    <t>(3) The total number of councillors in the municipality</t>
  </si>
  <si>
    <t>The total number of municipal councillors in the municipality</t>
  </si>
  <si>
    <t>Council register</t>
  </si>
  <si>
    <t xml:space="preserve">Register taken at the end of the reporting period. 
Disaggregation note- Municipalities should be prepared to disaggregate this data in terms of women, youth and persons with disabilities upon request. </t>
  </si>
  <si>
    <t>GG4.2</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</si>
  <si>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</si>
  <si>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</si>
  <si>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</si>
  <si>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</si>
  <si>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 xml:space="preserve">[((1) Simple count of the number of quorate MPAC meetings + (2) Number of MPAC reports tabled to Council) / 8] </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</si>
  <si>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</si>
  <si>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GG4.2(1)</t>
  </si>
  <si>
    <t>(1) Simple count of the number of quorate MPAC meetings</t>
  </si>
  <si>
    <t xml:space="preserve">The total number of MPAC meetings convened that were quorate and concluded the agenda items. Note that any more than 4 meetings are not considered in the indicator. </t>
  </si>
  <si>
    <t>Attendance registers for each meeting for each structure</t>
  </si>
  <si>
    <t>MPAC meetings</t>
  </si>
  <si>
    <t xml:space="preserve">The maximum value for this data element is 4. </t>
  </si>
  <si>
    <t>GG4.2(2)</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</si>
  <si>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</si>
  <si>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</si>
  <si>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</si>
  <si>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GG5.1</t>
  </si>
  <si>
    <t>Number of alleged fraud and corruption cases reported per 100 000 population</t>
  </si>
  <si>
    <t>Zero tolerance of fraud and corruption</t>
  </si>
  <si>
    <t>Number of alleged cases</t>
  </si>
  <si>
    <t>Principles of good governance require accountability, clean administration and responsible use of public funds. The indicator provides a leading measure of the incidence of fraud and corruption based on alleged incidents.</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</si>
  <si>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</si>
  <si>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alleged fraud and corruption cases reported to the municipality / ((2) Total population of the municipality / 100 000)</t>
  </si>
  <si>
    <t xml:space="preserve">ISO 11.4 derivative.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</si>
  <si>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 predictor of consequences to follow if systems of accountability are functioning appropriately. </t>
  </si>
  <si>
    <t>GG5.1(1)</t>
  </si>
  <si>
    <t>(1) Number of alleged fraud and corruption cases reported to the municipality</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</si>
  <si>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</si>
  <si>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Municipal legal services directorate</t>
  </si>
  <si>
    <t>Allegations of fraud and corruption</t>
  </si>
  <si>
    <t xml:space="preserve">This refers only to allegations reported within the financial year and does not related to concluded cases or cases that remain open from previous years. </t>
  </si>
  <si>
    <t>GG5.1(2)</t>
  </si>
  <si>
    <t>Number of people residing in the municipal area</t>
  </si>
  <si>
    <t xml:space="preserve">Population </t>
  </si>
  <si>
    <t>GG5.11</t>
  </si>
  <si>
    <t>Number of active suspensions longer than three months</t>
  </si>
  <si>
    <t>Number of suspensions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</si>
  <si>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</si>
  <si>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Refers to the total number of active suspensions at the time of reporting that were initiated more than three months prior and had not yet been resolved. </t>
  </si>
  <si>
    <t>(1) Simple count of the number of active suspensions in the municipality lasting more than three months</t>
  </si>
  <si>
    <t xml:space="preserve">Proposed based on CoGTA departmental consultations. The indicator relates to MTSF Priority 1: Building a capable, ethical and development state. It is aligned to the Outcome- Professional, meritocratic and ethical public administration.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</si>
  <si>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</si>
  <si>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 xml:space="preserve">Ideally, there should be no instances of suspensions enduring for periods longer than three months. </t>
  </si>
  <si>
    <t>GG5.11(1)</t>
  </si>
  <si>
    <t>Sum of the number of active suspensions initiated more than three months prior to the last day of the reporting period.</t>
  </si>
  <si>
    <t>Human Resources Department</t>
  </si>
  <si>
    <t xml:space="preserve">The annual report should not aggregate the number of incidents, but only reflect those as at the end of the reporting period. </t>
  </si>
  <si>
    <t>GG5.12</t>
  </si>
  <si>
    <t>Quarterly salary bill of suspended officials</t>
  </si>
  <si>
    <t>R-value salaries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</si>
  <si>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</si>
  <si>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The sum of the salary bill for all officials suspended from work or employment for the municipality for misconduct during the reporting period.</t>
  </si>
  <si>
    <t>(1) Sum of the salary bill for all suspended officials for the reporting period.</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</si>
  <si>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</si>
  <si>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This target and performance should be set in relation to historic trend data and what is an acceptable cost to the organisation on a quarterly basis. Ideally, the target should be R0, but this is unlikely.</t>
  </si>
  <si>
    <t>GG5.12(1)</t>
  </si>
  <si>
    <t>(1) Sum of the salary bill for all suspended officials for the reporting period</t>
  </si>
  <si>
    <t>Sum of the salary bill of all suspended officials for the reporting period</t>
  </si>
  <si>
    <t xml:space="preserve">For suspensions effected from the middle of the month a pro-rata salary rate should apply in the calculation of the cost to the municipality. </t>
  </si>
  <si>
    <t>GG5.2</t>
  </si>
  <si>
    <t>Number of dismissals for fraud and corruption per 100 000 population</t>
  </si>
  <si>
    <t>Number of dismissals</t>
  </si>
  <si>
    <t>Principles of good governance require accountability, clean administration and responsible use of public funds. The indicator provides a leading measure of the incidence of fraud and corruption based on dismissals.</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</si>
  <si>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</si>
  <si>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dismissals for fraud and corruption in the municipal area/ ((2) Total population of the municipality / 100 000)</t>
  </si>
  <si>
    <t>GG5.2(1)</t>
  </si>
  <si>
    <t>(1) Number of dismissals for fraud and corruption in the municipal area</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</si>
  <si>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</si>
  <si>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Dismissals</t>
  </si>
  <si>
    <t xml:space="preserve">This refers only to dismissals reported within the financial year and does not related to concluded cases or cases that remain open from previous years. </t>
  </si>
  <si>
    <t>GG5.2(2)</t>
  </si>
  <si>
    <t>GG5.3</t>
  </si>
  <si>
    <t>Number of convictions for fraud and corruption per 100 000 population</t>
  </si>
  <si>
    <t>Number of convictions</t>
  </si>
  <si>
    <t>Principles of good governance require accountability, clean administration and responsible use of public funds. The indicator provides a measure of the incidence of fraud and corruption based on conviction rates.</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</si>
  <si>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</si>
  <si>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convictions for bribery and/or corruption by municipal officials / ((2) Total population of the municipality / 100 000)</t>
  </si>
  <si>
    <t xml:space="preserve">ISO 11.4.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</si>
  <si>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an indicator of consequence following from systems of accountability. </t>
  </si>
  <si>
    <t>GG5.3(1)</t>
  </si>
  <si>
    <t>(1) Number of convictions for bribery and/or corruption by municipal officials</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</si>
  <si>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</si>
  <si>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Convictions</t>
  </si>
  <si>
    <t>GG5.3(2)</t>
  </si>
  <si>
    <t>FM1.1</t>
  </si>
  <si>
    <t>Percentage of expenditure against total budget</t>
  </si>
  <si>
    <t>Enhanced municipal budgeting and budget implementation</t>
  </si>
  <si>
    <t>Financial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</si>
  <si>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</si>
  <si>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</si>
  <si>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(1) Total expenditure (operating + capital) / (2) Total budget (operating + capital) </t>
  </si>
  <si>
    <t xml:space="preserve">MFMA Circular 71 </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</si>
  <si>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</si>
  <si>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FM1.1(1)</t>
  </si>
  <si>
    <t xml:space="preserve">(1) Total expenditure (operating + capital) </t>
  </si>
  <si>
    <t>Total expenditure is defined as all costs (operating and capital expenditure) incurred by the municipality during the financial year. This expenditure excludes taxation expenses.</t>
  </si>
  <si>
    <t>Municipal financial system / annual financial statements</t>
  </si>
  <si>
    <t>FM1.1(2)</t>
  </si>
  <si>
    <t xml:space="preserve">(2) Total budget (operating + capital) </t>
  </si>
  <si>
    <t xml:space="preserve">Total budget refers to the total budget, either original or adjusted, for the financial year approved by Council. The budget can be adjusted after mid-year performance. </t>
  </si>
  <si>
    <t>FM1.11</t>
  </si>
  <si>
    <t>Total Capital Expenditure as a percentage of Total Capital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</si>
  <si>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</si>
  <si>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</si>
  <si>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 xml:space="preserve">(1) Actual Capital Expenditure / (2) Budgeted Capital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</si>
  <si>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</si>
  <si>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FM1.11(1)</t>
  </si>
  <si>
    <t>(1) Actual Capital Expenditure</t>
  </si>
  <si>
    <t>Actual Capital Expenditure is defined  as all costs incurred by the municipality to acquire, upgrade, and renew physical assets such as property, plants, buildings, technology, or equipment. This expenditure excludes taxation expenses.</t>
  </si>
  <si>
    <t>Municipal financial system</t>
  </si>
  <si>
    <t>FM1.11(2)</t>
  </si>
  <si>
    <t xml:space="preserve">(2) Budgeted Capital Expenditure </t>
  </si>
  <si>
    <t xml:space="preserve">Budgeted Capital Expenditure refers to the capital budget, either original or adjusted, for the financial year approved by Council. The budget can be adjusted after mid-year performance. </t>
  </si>
  <si>
    <t>FM1.12</t>
  </si>
  <si>
    <t xml:space="preserve">Total Operating Expenditure as a percentage of Total Operating Expenditure Budget </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</si>
  <si>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</si>
  <si>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The indicator measures the extent to which operating expenditure has been spent during the financial year. Operating Expenditure (non-capital spending) is costs which the municipality incurs through its normal operations.</t>
  </si>
  <si>
    <t xml:space="preserve">(1) Actual Operating Expenditure / (2) Budgeted Operating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</si>
  <si>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</si>
  <si>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FM1.12(1)</t>
  </si>
  <si>
    <t>(1) Actual Operating Expenditure</t>
  </si>
  <si>
    <t>Actual Operating Expenditure refers to operating costs incurred by the municipality, which are day-to-day expenses. This expenditure excludes taxation expenses.</t>
  </si>
  <si>
    <t>FM1.12(2)</t>
  </si>
  <si>
    <t xml:space="preserve">(2) Budgeted Operating Expenditure </t>
  </si>
  <si>
    <t xml:space="preserve">Budgeted Operating Expenditure refers to the operational expenditure budget, either original or adjusted, for the financial year approved by Council. The budget can be adjusted after mid-year performance. </t>
  </si>
  <si>
    <t>FM1.13</t>
  </si>
  <si>
    <t>Total Operating Revenue as a percentage of Total Operating Revenue Budget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</si>
  <si>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</si>
  <si>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</si>
  <si>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 xml:space="preserve">(1) Actual Operating Revenue / (2) Budgeted Operating Revenue </t>
  </si>
  <si>
    <t>FM1.13(1)</t>
  </si>
  <si>
    <t>(1) Actual Operating Revenue</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</si>
  <si>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</si>
  <si>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FM1.13(2)</t>
  </si>
  <si>
    <t xml:space="preserve">(2) Budgeted Operating Revenue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</si>
  <si>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</si>
  <si>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FM1.14</t>
  </si>
  <si>
    <t>Service Charges and Property Rates Revenue as a percentage of Service Charges and Property Rates Revenue Budget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</si>
  <si>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</si>
  <si>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</si>
  <si>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((1) Actual Service Charges Revenue + (2) Actual Property Rates Revenue) / (3) Budgeted Service Charges and Property Rates Revenue</t>
  </si>
  <si>
    <t>In the case of District municipalities, this indicator will apply insofar as the municipality performs the applicable service functions.</t>
  </si>
  <si>
    <t>FM1.14(1)</t>
  </si>
  <si>
    <t>(1) Actual Service Charges Revenue</t>
  </si>
  <si>
    <t>Services Charges Revenue in this context refers to the revenue billed from the sale of water, electricity, refuse and sanitation.</t>
  </si>
  <si>
    <t>In the case of District municipalities, this data element applies insofar as the municipality performs the applicable service functions.</t>
  </si>
  <si>
    <t>FM1.14(2)</t>
  </si>
  <si>
    <t>(2) Actual Property Rates Revenue</t>
  </si>
  <si>
    <t>Property Rates Revenue in this context refers to the revenue billed from levying property values.</t>
  </si>
  <si>
    <t>This data element would not apply in the case of District municipalities.</t>
  </si>
  <si>
    <t>FM1.14(3)</t>
  </si>
  <si>
    <t>(3) Budgeted Service Charges and Property Rates Revenue</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</si>
  <si>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</si>
  <si>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FM1.2</t>
  </si>
  <si>
    <t xml:space="preserve">Municipal budget assessed as funded (Y/N) (National) </t>
  </si>
  <si>
    <t>Binary determination (Yes/No)</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</si>
  <si>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</si>
  <si>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</si>
  <si>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(1) NT funded budget assessment tool outcome: Yes/No</t>
  </si>
  <si>
    <t>Section 18 of the MFMA</t>
  </si>
  <si>
    <t>The outcome of the assessment is determined using the National Treasury's funding assessment tool. Municipal budget is assessed twice in the budget year i.e. Tabled budget in April/May and Adjustments budget in February.</t>
  </si>
  <si>
    <t>National Treasury</t>
  </si>
  <si>
    <t>FM1.2(1)</t>
  </si>
  <si>
    <t>(1) NT funded budget assessment tool outcome</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</si>
  <si>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</si>
  <si>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National Treasury 's funding assessment tool</t>
  </si>
  <si>
    <t>Yes/No</t>
  </si>
  <si>
    <t>FM1.21</t>
  </si>
  <si>
    <t>Funded budget (Y/N) (Municipal)</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</si>
  <si>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</si>
  <si>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</si>
  <si>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(1) Municipal funded budget self-assessment outcome: Yes/No</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</si>
  <si>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</si>
  <si>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FM1.21(1)</t>
  </si>
  <si>
    <t>(1) Municipal funded budget self-assessment outcome</t>
  </si>
  <si>
    <t>Bi-annual</t>
  </si>
  <si>
    <t>Tabled municipal budget (DRAFT) and adjustment municipal budget (draft)</t>
  </si>
  <si>
    <t>FM2.1</t>
  </si>
  <si>
    <t xml:space="preserve">Percentage of total operating revenue to finance total debt (Total Debt (Borrowing) / Total operating revenue) </t>
  </si>
  <si>
    <t>Improved financial sustainability and  liability management</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</si>
  <si>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</si>
  <si>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The purpose of the indicator is to provide assurance that sufficient revenue will be generated to repay Liabilities. Alternatively, it assesses the municipality's affordability of the total borrowings.</t>
  </si>
  <si>
    <t xml:space="preserve"> (1) Debt (Short Term Borrowing + Bank Overdraft + Short Term Lease + Long Term Borrowing + Long Term Lease) / ((2) Total Operating Revenue - (3) Operating Conditional Grant) </t>
  </si>
  <si>
    <t>MFMA Circular 71</t>
  </si>
  <si>
    <t>This assessment should be done at the end of the financial year, using the audited figures. In the absence of the audited figures,  unaudited annual financial statements should be used. Total Operating revenue excludes operating conditional grants.</t>
  </si>
  <si>
    <t>FM2.1(1)</t>
  </si>
  <si>
    <t xml:space="preserve">(1)  Debt (Short Term Borrowing + Bank Overdraft + Short Term Lease + Long Term Borrowing + Long Term Lease) </t>
  </si>
  <si>
    <t>Debt is an amount of money borrowed by the municipality from another and consist of Short Term Borrowing, Bank Overdraft, Short Term Leases,  Long Term Borrowing  and Long Term Leases.</t>
  </si>
  <si>
    <t xml:space="preserve">Municipal financial system / annual financial statements </t>
  </si>
  <si>
    <t>FM2.1(2)</t>
  </si>
  <si>
    <t>(2) Total Operating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</si>
  <si>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</si>
  <si>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FM2.1(3)</t>
  </si>
  <si>
    <t>(3) Operating Conditional Grant</t>
  </si>
  <si>
    <t xml:space="preserve">Operating Grants represents transfers (monetary value or allocation-in-kind) received by municipalities for operational purposes, this includes equitable shares. </t>
  </si>
  <si>
    <t>FM2.2</t>
  </si>
  <si>
    <t>Percentage change in cash backed reserves reconciliation</t>
  </si>
  <si>
    <t>Improved financial sustainability and liability management</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</si>
  <si>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</si>
  <si>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</si>
  <si>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  ((1) Cash backed reserves (previous year) - (2) Cash backed reserves (current year))/ (1) cash backed reserves (previous year) </t>
  </si>
  <si>
    <t>New indicator</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</si>
  <si>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</si>
  <si>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FM2.2(1)</t>
  </si>
  <si>
    <t>(1) Cash backed reserves (previous year)</t>
  </si>
  <si>
    <t xml:space="preserve">Cash backed Reserves refers to cash surplus accumulated by a municipality after taking into account all its commitments or funds that a municipality set aside for a specific purpose at the end of the previous financial year. </t>
  </si>
  <si>
    <t>Drawn from reporting of the previous financial year.</t>
  </si>
  <si>
    <t>FM2.2(2)</t>
  </si>
  <si>
    <t>(2) Cash backed reserves (current year)</t>
  </si>
  <si>
    <t xml:space="preserve">Cash backed Reserves refers to cash surplus accumulated by a municipality after taking into account all its commitments or funds that a municipality set aside for a specific purpose at the end of the current financial year. </t>
  </si>
  <si>
    <t>FM2.21</t>
  </si>
  <si>
    <t xml:space="preserve">Cash backed reserves reconciliation at year end </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</si>
  <si>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</si>
  <si>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</si>
  <si>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(1) Actual Cash and Cash Equivalents + (2) Long Term Investment - (3) Unspent grants - (4) statutory requirement - (5) working capital requirements - (6) other provisions - (7) long term investment committed - (8) reserves to be cash backed</t>
  </si>
  <si>
    <t xml:space="preserve">Municipal Budget Reporting and Regulations, Budget Schedule A8 </t>
  </si>
  <si>
    <t>FM2.21(1)</t>
  </si>
  <si>
    <t>(1) Actual Cash and Cash Equivalents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</si>
  <si>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</si>
  <si>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FM2.21(2)</t>
  </si>
  <si>
    <t>(2) Long Term Investment</t>
  </si>
  <si>
    <t>Long Term Investment are assets held primarily for the creation of wealth through receipt of distributions (such as interest, royalties, dividends and rentals), for capital appreciation.</t>
  </si>
  <si>
    <t>FM2.21(3)</t>
  </si>
  <si>
    <t>(3) Unspent grants</t>
  </si>
  <si>
    <t>Unspent conditional grants are transfers and subsidies received by the municipality but not used at the end of the financial year and potentially refundable to national or provincial departments and/or external agencies.</t>
  </si>
  <si>
    <t>FM2.21(4)</t>
  </si>
  <si>
    <t xml:space="preserve">(4) Statutory requirement </t>
  </si>
  <si>
    <t>Statutory Requirements refers to VAT payable or Taxation. This amount is confirmed after tax reconciliation has been performed.</t>
  </si>
  <si>
    <t>FM2.21(5)</t>
  </si>
  <si>
    <t>(5) Working capital requirements</t>
  </si>
  <si>
    <t xml:space="preserve">Working capital requirements is the amount of money needed to finance the gap between disbursements (payment to creditors) and receipts (payments from debtors). </t>
  </si>
  <si>
    <t>FM2.21(6)</t>
  </si>
  <si>
    <t xml:space="preserve">(6) Other provisions </t>
  </si>
  <si>
    <t>Other provisions represents a portion of non-current provisions that requires to be cash backed. Provision is a fund set aside by the municipality to cover costs  when they fall due e.g. provision for rehabilitation of landfill site</t>
  </si>
  <si>
    <t>FM2.21(7)</t>
  </si>
  <si>
    <t>(7) Long term investment committed</t>
  </si>
  <si>
    <t>Long term investment committed refers to investments that are committed for a specific purpose such as sinking fund</t>
  </si>
  <si>
    <t>FM2.21(8)</t>
  </si>
  <si>
    <t>(8) Reserves to be cash backed</t>
  </si>
  <si>
    <t xml:space="preserve">Reserves to be cash backed represents any reserve created and approved by Council </t>
  </si>
  <si>
    <t>FM3.1</t>
  </si>
  <si>
    <t>Percentage change in cash and cash equivalent (short term)</t>
  </si>
  <si>
    <t>Improved liquidity management</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</si>
  <si>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</si>
  <si>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The purpose of this indicator is to assess the level of liquidity in the municipality. A municipality with improved cash and cash equivalent is considered  to be financially healthy and sustainable.</t>
  </si>
  <si>
    <t xml:space="preserve">((1) Cash and cash equivalent (Current year) - (2) cash and cash equivalent (Previous  year)) / cash and cash equivalent (previous year) </t>
  </si>
  <si>
    <t xml:space="preserve">Municipal Budget Reporting and Regulations, Budget Schedule A7 </t>
  </si>
  <si>
    <t>This calculation is done at the end of the financial year, for comparative analysis. In the absence of the audited figures,  unaudited annual financial statements should be used.</t>
  </si>
  <si>
    <t>FM3.1(1)</t>
  </si>
  <si>
    <t>(1) Cash and cash equivalent (Current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</si>
  <si>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</si>
  <si>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FM3.1(2)</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</si>
  <si>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</si>
  <si>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</si>
  <si>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FM3.11</t>
  </si>
  <si>
    <t>Cash/Cost coverage ratio</t>
  </si>
  <si>
    <t>Ratio of months (R-value)</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</si>
  <si>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</si>
  <si>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The ratio indicates the municipality's ability to meet at least its monthly fixed operating commitments from cash and short-term investment without collecting any additional revenue, during that month.</t>
  </si>
  <si>
    <t xml:space="preserve">  (((1)Cash and Cash Equivalents  - (2) Unspent Conditional Grants  - (3) Overdraft) + (4) Short Term Investment) / (5) Monthly Fixed Operational Expenditure  excluding (Depreciation, Amortisation, Provision for Bad Debts, Impairment and Loss on Disposal of Assets)    </t>
  </si>
  <si>
    <t>This indicator is expressed as a decimal rather than as a percentage</t>
  </si>
  <si>
    <t>FM3.11(1)</t>
  </si>
  <si>
    <t>(1) Cash and cash equivalent</t>
  </si>
  <si>
    <t xml:space="preserve">Municipal financial system </t>
  </si>
  <si>
    <t>FM3.11(2)</t>
  </si>
  <si>
    <t>(2) Unspent Conditional Grants</t>
  </si>
  <si>
    <t>FM3.11(3)</t>
  </si>
  <si>
    <t>(3) Overdraft</t>
  </si>
  <si>
    <t>Bank Overdraft occurs when money is withdrawn in excess of what is on the current account.</t>
  </si>
  <si>
    <t>FM3.11(4)</t>
  </si>
  <si>
    <t>(4) Short Term Investment</t>
  </si>
  <si>
    <t>Short Term Investment represents investment made by the municipality with a financial institution for a short term less than 12 months.</t>
  </si>
  <si>
    <t>FM3.11(5)</t>
  </si>
  <si>
    <t xml:space="preserve">(5) Monthly Fixed Operational Expenditure  excluding (Depreciation, Amortisation, Provision for Bad Debts, Impairment and Loss on Disposal of Assets)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</si>
  <si>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</si>
  <si>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FM3.12</t>
  </si>
  <si>
    <t>Current ratio (current assets/current liabilities)</t>
  </si>
  <si>
    <t>Ratio of liabilities (R-value)</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</si>
  <si>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</si>
  <si>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The ratio is used to assess the municipality’s  ability to pay back its short-term liabilities (Debt and Payables) with its short-term assets (Cash, Inventory, Receivables).</t>
  </si>
  <si>
    <t>(1) Current assets/ (2) Current liabilities</t>
  </si>
  <si>
    <t>This calculation is done at the end of the financial year. In the absence of the audited figures,  unaudited annual financial statements can be used.</t>
  </si>
  <si>
    <t>FM3.12(1)</t>
  </si>
  <si>
    <t>(1) Current assets</t>
  </si>
  <si>
    <t>Current asset is cash or any asset that can be reasonably converted to cash within one year. Current assets typically include categories such as cash, short-term investments, accounts receivable, prepaid expenses, and inventory</t>
  </si>
  <si>
    <t>FM3.12(2)</t>
  </si>
  <si>
    <t>(2) Current liabilities</t>
  </si>
  <si>
    <t xml:space="preserve">A current liability is an obligation that is payable within one year. Accounts payable are an example of current liabilities. </t>
  </si>
  <si>
    <t>FM3.13</t>
  </si>
  <si>
    <t>Trade payables to cash ratio</t>
  </si>
  <si>
    <t>Ratio of payables (R-value)</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</si>
  <si>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</si>
  <si>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 xml:space="preserve">The ratio indicates the municipality's capacity to  pay its creditors with cash and equivalent only. </t>
  </si>
  <si>
    <t xml:space="preserve">(1) Cash and cash equivalents / (2) Trade payables </t>
  </si>
  <si>
    <t>Municipal Budget Reporting and Regulations</t>
  </si>
  <si>
    <t>This indicator is expressed as a percentage</t>
  </si>
  <si>
    <t>FM3.13(1)</t>
  </si>
  <si>
    <t>(1) Cash and cash equivalents</t>
  </si>
  <si>
    <t>FM3.13(2)</t>
  </si>
  <si>
    <t xml:space="preserve">(2) Trade payables </t>
  </si>
  <si>
    <t>Trade payables are obligations payable by a municipality for goods or services acquired from suppliers</t>
  </si>
  <si>
    <t>FM3.14</t>
  </si>
  <si>
    <t>Liquidity ratio</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</si>
  <si>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</si>
  <si>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</si>
  <si>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 xml:space="preserve">(1) Cash and cash equivalents / (2) Current liabilities </t>
  </si>
  <si>
    <t>State of local government finance report 2018/19</t>
  </si>
  <si>
    <t>FM3.14(1)</t>
  </si>
  <si>
    <t>FM3.14(2)</t>
  </si>
  <si>
    <t>FM4.1</t>
  </si>
  <si>
    <t>Percentage change of unauthorised, irregular, fruitless and wasteful expenditure</t>
  </si>
  <si>
    <t>Improved expenditure management</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</si>
  <si>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</si>
  <si>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</si>
  <si>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((1)Irregular + (2) Fruitless and Wasteful + (3) Unauthorised Expenditure (previous year) - (4) Irregular + (5) Fruitless and Wasteful and (6) Unauthorised Expenditure (current year))/ ((1)Irregular + (2) Fruitless and Wasteful + (3) Unauthorised Expenditure (previous year))</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</si>
  <si>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</si>
  <si>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</si>
  <si>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</si>
  <si>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</si>
  <si>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Annual Financial Statements, Auditors Report</t>
  </si>
  <si>
    <t>FM4.1(2)</t>
  </si>
  <si>
    <t>(2) Fruitless and Wasteful expenditure (previous year)</t>
  </si>
  <si>
    <t xml:space="preserve">Fruitless and Wasteful Expenditure means expenditure that was made in vain and would have been avoided had reasonable care been exercised in the previous financial year. </t>
  </si>
  <si>
    <t>Annual Financial Statement, Auditors Report</t>
  </si>
  <si>
    <t>FM4.1(3)</t>
  </si>
  <si>
    <t>(3) Unauthorised expenditure (previous year)</t>
  </si>
  <si>
    <t xml:space="preserve">Unauthorised Expenditure refers to overspending of the total amount appropriated in the municipality's approved budget in the previous financial year. </t>
  </si>
  <si>
    <t>FM4.1(4)</t>
  </si>
  <si>
    <t>(4)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</si>
  <si>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</si>
  <si>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FM4.1(5)</t>
  </si>
  <si>
    <t>(5) Fruitless and Wasteful expenditure (current year)</t>
  </si>
  <si>
    <t xml:space="preserve">Fruitless and Wasteful Expenditure means expenditure that was made in vain and would have been avoided had reasonable care been exercised in the current financial year. </t>
  </si>
  <si>
    <t>FM4.1(6)</t>
  </si>
  <si>
    <t>(6) Unauthorised expenditure (current year)</t>
  </si>
  <si>
    <t xml:space="preserve">Unauthorised Expenditure refers to overspending of the total amount appropriated in the municipality's approved budget in the current financial year. </t>
  </si>
  <si>
    <t>FM4.11</t>
  </si>
  <si>
    <t>Irregular, Fruitless and Wasteful, Unauthorised Expenditure as a percentage of Total Operating Expenditure</t>
  </si>
  <si>
    <t>Irregular, Fruitless and Wasteful, Unauthorised Expenditure in relation to Total Operating Expenditure determines the extent to which the total expenditure constitute the UIFW. A ratio that exceeds 0% must be investigated and acted upon.</t>
  </si>
  <si>
    <t xml:space="preserve">((1)Irregular + (2) Fruitless and Wasteful + (3) Unauthorised Expenditure) / (4) Total Operating Expenditure </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</si>
  <si>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</si>
  <si>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FM4.11(1)</t>
  </si>
  <si>
    <t xml:space="preserve">(1) Irregular expenditure </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</si>
  <si>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</si>
  <si>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FM4.11(2)</t>
  </si>
  <si>
    <t xml:space="preserve">(2) Fruitless and Wasteful expenditure </t>
  </si>
  <si>
    <t>Fruitless and Wasteful Expenditure means expenditure that was made in vain and would have been avoided had reasonable care been exercised</t>
  </si>
  <si>
    <t>FM4.11(3)</t>
  </si>
  <si>
    <t xml:space="preserve">(3) Unauthorised expenditure </t>
  </si>
  <si>
    <t>Unauthorised Expenditure refers to overspending of the total amount appropriated in the municipality's approved budget.</t>
  </si>
  <si>
    <t>FM4.11(4)</t>
  </si>
  <si>
    <t xml:space="preserve">(4) Total Operating Expenditure </t>
  </si>
  <si>
    <t>Total Operating Expenditure refers to operating costs incurred by the municipality, which are day-to-day expenses.</t>
  </si>
  <si>
    <t>FM4.2</t>
  </si>
  <si>
    <t>Percentage of total operating expenditure on remuneration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</si>
  <si>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</si>
  <si>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</si>
  <si>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 xml:space="preserve">Remuneration ((1)Employee Related Costs + (2) Councillors' Remuneration) / (3) Total Operating Expenditure </t>
  </si>
  <si>
    <t>The calculation includes salaries for permanent and short term contracts for all categories of employees and councillors. It also consist of   bonuses, pension contributions, medical aid, motor vehicle allowance and other service related benefits.</t>
  </si>
  <si>
    <t>FM4.2(1)</t>
  </si>
  <si>
    <t>(1)Employee Related Costs</t>
  </si>
  <si>
    <t>Employee related costs refers to financial compensation provided in exchange for an employee's service performed, this also includes employee benefits such as medical aid, pension contributions</t>
  </si>
  <si>
    <t>FM4.2(2)</t>
  </si>
  <si>
    <t>(2) Councillors' Remuneration</t>
  </si>
  <si>
    <t>Remuneration for councillors refers to salary of full/part time councillors including the Executive Mayor or Mayor, Speakers, Deputy Executive Major or Deputy Mayor, Members of the Executive Committee or Mayoral Committee, Whip and Chairperson of a sub-council, etc.</t>
  </si>
  <si>
    <t>FM4.2(3)</t>
  </si>
  <si>
    <t xml:space="preserve">(3) Total Operating Expenditure </t>
  </si>
  <si>
    <t>In this case, the total operating expenditure refers to operating costs, which are day-to-day expenses excluding depreciation/ asset impairment and debt impairment.</t>
  </si>
  <si>
    <t>FM4.3</t>
  </si>
  <si>
    <t>Percentage of total operating expenditure on contracted services</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</si>
  <si>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</si>
  <si>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</si>
  <si>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 xml:space="preserve">(1) Contracted Services / (2) Total Operating Expenditure </t>
  </si>
  <si>
    <t xml:space="preserve">The calculation must include all  group of accounts such as Outsourced Services, Contractors, Professional and Special Services. This expenditure is for both capital and operational projects. </t>
  </si>
  <si>
    <t>FM4.3(1)</t>
  </si>
  <si>
    <t>(1) Contracted Services</t>
  </si>
  <si>
    <t>Contracted services refers to costs relating to outsourced services, professional services and contractors.</t>
  </si>
  <si>
    <t>FM4.3(2)</t>
  </si>
  <si>
    <t xml:space="preserve">(2) Total Operating Expenditure </t>
  </si>
  <si>
    <t>FM4.31</t>
  </si>
  <si>
    <t>Creditors payment period</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</si>
  <si>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</si>
  <si>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</si>
  <si>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((1) Trade Creditors Outstanding / (2) Credit purchases (operating and capital) X (3) Number of days in the reporting year to date</t>
  </si>
  <si>
    <t>Section 65 (e) of the MFMA, MFMA Circular 71</t>
  </si>
  <si>
    <t>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Number of days in a reporting period should be used to calculate the in-year reporting. E.g. 92 days should be used to calculate the creditors payment period in Q1 (July – Sept)</t>
  </si>
  <si>
    <t>FM4.31(1)</t>
  </si>
  <si>
    <t>(1) Trade Creditors Outstanding</t>
  </si>
  <si>
    <t xml:space="preserve">Trade Creditors Outstanding is total amount owed (capital and operating expenditure) by the municipality. Trade creditors  includes Payables and accruals, and Retentions). </t>
  </si>
  <si>
    <t>FM4.31(2)</t>
  </si>
  <si>
    <t>(2) Credit purchases (operating and capital)</t>
  </si>
  <si>
    <t xml:space="preserve">Credit purchases refers to purchase of goods or services on credit. Credit purchases includes Bulk Purchases- Electricity, Contracted Services, Other Expenditure, Other materials, Water inventory &amp; Capital purchases. </t>
  </si>
  <si>
    <t> FM4.31(3)</t>
  </si>
  <si>
    <t>(3) Number of days in the reporting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</si>
  <si>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</si>
  <si>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Municipal calendar</t>
  </si>
  <si>
    <t>FM5.1</t>
  </si>
  <si>
    <t>Percentage change of own funding (Internally generated funds + Borrowings) to fund capital expenditure</t>
  </si>
  <si>
    <t>Improved asset management</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</si>
  <si>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</si>
  <si>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The indicator measures the year-on-year growth of own funding to fund  capital expenditure of the municipality.  Internally generated funds refers to monies received from borrowings and municipal operating revenue to fund capital expenditure.</t>
  </si>
  <si>
    <t>(Own funding ((1) Internally Generated Funds + (2) Borrowings (Current year)) - Own funding ((3) Internally Generated Funds + (4) Borrowings (previous year)))  / Own funding ((3) Internally Generated Funds + (4) Borrowings (previous year))</t>
  </si>
  <si>
    <t>This ratio is measured at the end of the financial year, for comparative analysis purposes. In the absence of the audited figures,  unaudited annual financial statements should be used.</t>
  </si>
  <si>
    <t>FM5.1(1)</t>
  </si>
  <si>
    <t>(1) Internally Generated Funds (current year)</t>
  </si>
  <si>
    <t>Internally generated funds refers to municipal own revenue collected from operating activities to fund capital expenditure in the current financial year.</t>
  </si>
  <si>
    <t>FM5.1(2)</t>
  </si>
  <si>
    <t>(2) Borrowings (current year)</t>
  </si>
  <si>
    <t xml:space="preserve">Borrowing are monies received with the implied or expressed intention of returning the same or an equivalent to the borrower with agreed interest. The monies only utilised to fund capital expenditure in the current financial year. </t>
  </si>
  <si>
    <t>FM5.1(3)</t>
  </si>
  <si>
    <t>(3) Internally Generated Funds (previous year)</t>
  </si>
  <si>
    <t>Internally generated funds refers to municipal own revenue collected from operating activities to fund capital expenditure in the previous financial year.</t>
  </si>
  <si>
    <t>FM5.1(4)</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</si>
  <si>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</si>
  <si>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</si>
  <si>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FM5.11</t>
  </si>
  <si>
    <t>Percentage of total capital expenditure funded from own funding (Internally generated funds + Borrowings)</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</si>
  <si>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</si>
  <si>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</si>
  <si>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 xml:space="preserve">Own Funded Capital Expenditure ((1) Internally Generated Funds + (2) Borrowings) / (3) Total Capital Expenditure </t>
  </si>
  <si>
    <t xml:space="preserve">This ratio is measured quarterly to assess the municipality's ability to invest in its capital programme. </t>
  </si>
  <si>
    <t>FM5.11(1)</t>
  </si>
  <si>
    <t xml:space="preserve">(1) Internally Generated Funds </t>
  </si>
  <si>
    <t>Internally generated funds refers to municipal own revenue collected from operating activities to fund capital expenditure.</t>
  </si>
  <si>
    <t>FM5.11(2)</t>
  </si>
  <si>
    <t xml:space="preserve">(2) Borrowings </t>
  </si>
  <si>
    <t>Borrowing are monies received with the implied or expressed intention of returning the same or an equivalent to the borrower with agreed interest. The monies only utilised to fund capital expenditure</t>
  </si>
  <si>
    <t>FM5.11(3)</t>
  </si>
  <si>
    <t xml:space="preserve">(3) Total Capital Expenditure </t>
  </si>
  <si>
    <t xml:space="preserve">Capital Expenditure is defined  as all costs incurred by the municipality to acquire, upgrade, and renew physical assets such as property, plants, buildings, technology, or equipment. </t>
  </si>
  <si>
    <t>FM5.12</t>
  </si>
  <si>
    <t>Percentage of total capital expenditure funded from capital  conditional grants</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</si>
  <si>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</si>
  <si>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</si>
  <si>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(1) Total Capital Transfers (provincial and national capital conditional grants) / (2) Total Capital Expenditure </t>
  </si>
  <si>
    <t>State of Local Government Finance Report 2018</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</si>
  <si>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</si>
  <si>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FM5.12(1)</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</si>
  <si>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</si>
  <si>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</si>
  <si>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FM5.12(2)</t>
  </si>
  <si>
    <t xml:space="preserve">(2) Total Capital Expenditure </t>
  </si>
  <si>
    <t>FM5.2</t>
  </si>
  <si>
    <t>Percentage change of renewal/upgrading of existing Assets</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</si>
  <si>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</si>
  <si>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</si>
  <si>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(current year) - (2) Total costs of Renewal and Upgrading of Existing Assets (previous year))/ ((2) Total costs of Renewal and Upgrading of Existing Assets (previous year)) </t>
  </si>
  <si>
    <t>This ratio is calculated at the end of the financial year, for comparative analysis purposes. In the absence of the audited figures,  unaudited annual financial statements should be used.</t>
  </si>
  <si>
    <t>FM5.2(1)</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</si>
  <si>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</si>
  <si>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</si>
  <si>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FM5.2(2)</t>
  </si>
  <si>
    <t>(2) Total costs of Renewal and Upgrading of Existing Assets (previous year)</t>
  </si>
  <si>
    <t xml:space="preserve">Total costs of renewal and upgrading of existing assets refers to costs incurred in relation to refurbishment, rehabilitation and upgrading of existing assets to increase their life span or condition from the previous financial year. </t>
  </si>
  <si>
    <t>FM5.21</t>
  </si>
  <si>
    <t>Percentage of total capital expenditure on renewal/upgrading of existing assets</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</si>
  <si>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</si>
  <si>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</si>
  <si>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 (2) Total Capital Expenditure </t>
  </si>
  <si>
    <t>Municipal Budget Reporting and Regulation (MBRR)</t>
  </si>
  <si>
    <t>This ratio is calculated at the end of the financial year. In the absence of the audited figures,  unaudited annual financial statements should be used.</t>
  </si>
  <si>
    <t>FM5.21(1)</t>
  </si>
  <si>
    <t xml:space="preserve">(1) Total costs of Renewal and Upgrading of Existing Assets </t>
  </si>
  <si>
    <t>Total costs of renewal and upgrading of existing assets refers to costs incurred in relation to refurbishment, rehabilitation and upgrading of existing assets to increase their life span or condition.</t>
  </si>
  <si>
    <t>FM5.21(2)</t>
  </si>
  <si>
    <t xml:space="preserve">Total Capital Expenditure is defined  as all costs incurred by the municipality to acquire, upgrade, and renew physical or intangible assets such as property, plants, buildings, technology, or equipment. </t>
  </si>
  <si>
    <t>FM5.22</t>
  </si>
  <si>
    <t>Renewal/Upgrading of Existing Assets as a percentage of Depreciation/Asset impairment</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</si>
  <si>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</si>
  <si>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</si>
  <si>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Total costs of Renewal and Upgrading of Existing Assets )/ ((2) Depreciation + (3) asset impairment) </t>
  </si>
  <si>
    <t>FM5.22(1)</t>
  </si>
  <si>
    <t>(1) Total costs of Renewal and Upgrading of Existing Assets</t>
  </si>
  <si>
    <t>FM5.22(2)</t>
  </si>
  <si>
    <t>(2) Depreciation</t>
  </si>
  <si>
    <t>Depreciation refers to reduction in value of an asset over time.</t>
  </si>
  <si>
    <t>FM5.22(3)</t>
  </si>
  <si>
    <t xml:space="preserve">(3) Asset impairment) </t>
  </si>
  <si>
    <t>Asset impairment is a decrease in the value of an asset to an amount that is less than the amount under the cost basis.</t>
  </si>
  <si>
    <t xml:space="preserve">Municipal financial system / annual financial statement </t>
  </si>
  <si>
    <t>FM5.3</t>
  </si>
  <si>
    <t>Percentage change of repairs and maintenance of existing infrastructure</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</si>
  <si>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</si>
  <si>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This indicator measures the extent to which the municipality spent on repairs and maintenance of infrastructure assets. Repairs and maintenance is a group of accounts consisting of labour costs, material costs, secondary costs and etc.</t>
  </si>
  <si>
    <t>((1) Repairs and maintenance expenditure (current year) - (2) Repairs and maintenance expenditure (previous year)) / Repairs and maintenance expenditure (previous year)</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</si>
  <si>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</si>
  <si>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t>
  </si>
  <si>
    <t>(1) Repairs and maintenance expenditure (current year)</t>
  </si>
  <si>
    <t xml:space="preserve">Repairs and maintenance is a group of expenditures consisting of employee related costs, contracted services, inventory consumed and/or any other expenditure including secondary costs in the current financial year. </t>
  </si>
  <si>
    <t>FM5.3(2)</t>
  </si>
  <si>
    <t>(2) Repairs and maintenance expenditure (previous year)</t>
  </si>
  <si>
    <t>Repairs and maintenance is a group of expenditures consisting of employee related costs, contracted services, inventory consumed and/or any other expenditure including secondary costs from the previous financial year.</t>
  </si>
  <si>
    <t>FM5.31</t>
  </si>
  <si>
    <t>Repairs and Maintenance as a percentage of property, plant, equipment and investment property</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</si>
  <si>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</si>
  <si>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</si>
  <si>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(1) Total Repairs and Maintenance Expenditure/ ( (2) Property, Plant and Equipment + (3) Investment Property (Carrying Value)) </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</si>
  <si>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</si>
  <si>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FM5.31(1)</t>
  </si>
  <si>
    <t>(1) Total Repairs and Maintenance Expenditure</t>
  </si>
  <si>
    <t xml:space="preserve">Repairs and maintenance is a group of expenditures consisting of employee related costs, contracted services, inventory consumed and/or any other expenditure including secondary costs. </t>
  </si>
  <si>
    <t>FM5.31(2)</t>
  </si>
  <si>
    <t>(2) Property, Plant and Equipment</t>
  </si>
  <si>
    <t>Property, plant and equipment are tangible long-term assets that typically have a life of more than one year.</t>
  </si>
  <si>
    <t>FM5.31(3)</t>
  </si>
  <si>
    <t>(3) Investment Property (Carrying Value)</t>
  </si>
  <si>
    <t>Investment property refers to property held for use in the production or supply of goods or services or for administrative purposes</t>
  </si>
  <si>
    <t>FM6.1</t>
  </si>
  <si>
    <t>Percentage change in the amount of irregular expenditure a result of SCM transgressions</t>
  </si>
  <si>
    <t>Improved supply chain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</si>
  <si>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</si>
  <si>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 xml:space="preserve">The indicator measures the extent to which the municipality has incurred irregular expenditure since the previous financial year. Irregular expenditure is incurred by the municipality in contravention of a requirement of the law. </t>
  </si>
  <si>
    <t xml:space="preserve">((1) Irregular Expenditure (previous year) - (2) Irregular Expenditure (current year))/ ((1) Irregular Expenditure (previous year)) </t>
  </si>
  <si>
    <t>MFMA Circular 68</t>
  </si>
  <si>
    <t>The final figure is obtained from the audited annual financial statements.  In the absence on the audited AFS, pre audit figures can be used. The net amount after recoveries, write offs or condonement should be used in this calculation.</t>
  </si>
  <si>
    <t>FM6.1(1)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</si>
  <si>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</si>
  <si>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</si>
  <si>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FM6.1(2)</t>
  </si>
  <si>
    <t>(2)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</si>
  <si>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</si>
  <si>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FM6.11</t>
  </si>
  <si>
    <t>Turnaround time to make final award in terms of exemption from SCM Reg 4(3) and 29(2)</t>
  </si>
  <si>
    <t>A quicker turn around to make the final award indicates that the exemption granted from SCM Reg 4(3) and 29(2) is having a positive impact on the turnaround times to finalise and appoint the successful contractor.</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</si>
  <si>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</si>
  <si>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 xml:space="preserve">(1) Sum of the total number of days taken for all final awards in terms of exemption from SCM Reg4(3) and 29(2)/ (2) Total number of awards </t>
  </si>
  <si>
    <t>Exemption Gazette SCM Reg 29 (2)
MFMA SCM Reg 4 (3)</t>
  </si>
  <si>
    <t>FM6.11(1)</t>
  </si>
  <si>
    <t>(1) Sum of the total number of days taken for all final awards in terms of exemption from SCM Reg4(3) and 29(2)</t>
  </si>
  <si>
    <t xml:space="preserve">Measures the aggregate number of days taken for all final awards in terms of exemption from SCM Reg4(3) and 29(2) by the municipality. </t>
  </si>
  <si>
    <t>FM6.11(2)</t>
  </si>
  <si>
    <t xml:space="preserve">(2) Total number of awards </t>
  </si>
  <si>
    <t>Total number of awards in terms of exemption from SCM Reg 4(3) and 29(2)</t>
  </si>
  <si>
    <t>Awards</t>
  </si>
  <si>
    <t>FM6.12</t>
  </si>
  <si>
    <t>Percentage of awarded tenders [over R200k], published on the municipality’s website</t>
  </si>
  <si>
    <t>Percentage of tenders</t>
  </si>
  <si>
    <t>Publication of awarded tenders indicates that the municipality is ensuring openness and transparency measures are implemented, thereby creating trust among the communities as well as undertaking SCM activities in the spirit of Sec 217 of the Constitution.</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</si>
  <si>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</si>
  <si>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(1) Number of awarded tenders published on the municipality's website / (2) Number of awarded tenders </t>
  </si>
  <si>
    <t>MFMA Section 75 (1) (g)</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</si>
  <si>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</si>
  <si>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 xml:space="preserve">Where a tender does not have a fixed value because it is a time-based contract in terms of Section 5.12.2 of the Accounting Officers Guide, the maximum amount for total payments should be used to determine whether the awarded tender is above the R200 000 threshold. </t>
  </si>
  <si>
    <t>FM6.12(1)</t>
  </si>
  <si>
    <t>(1) Number of awarded tenders published on the municipality's website</t>
  </si>
  <si>
    <t xml:space="preserve">Measures the number of awarded tenders over R200 000 published publicly on the municipality's website. </t>
  </si>
  <si>
    <t>Municipal financial system and website</t>
  </si>
  <si>
    <t>Tenders</t>
  </si>
  <si>
    <t>FM6.12(2)</t>
  </si>
  <si>
    <t xml:space="preserve">(2) Number of awarded tenders </t>
  </si>
  <si>
    <t xml:space="preserve">Total number of awarded tenders over R200 000 that have been finalised in the reporting period. </t>
  </si>
  <si>
    <t>FM6.13</t>
  </si>
  <si>
    <t xml:space="preserve">Percentage of tender cancellations </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</si>
  <si>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</si>
  <si>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This indicator measures the percentage of tender cancellations in relation to the total number of tender business cases that was recorded, advertised and closed.
</t>
  </si>
  <si>
    <t xml:space="preserve">(1) Number of tenders cancelled / (2) Total number of tenders advertised and closed </t>
  </si>
  <si>
    <t>PPR 2017, Reg 13</t>
  </si>
  <si>
    <t>Cumulative year to date. Calculated as a percentage of all registered procurement cases vs cancelled tenders.</t>
  </si>
  <si>
    <t>FM6.13(1)</t>
  </si>
  <si>
    <t>(1) Number of tenders cancelled</t>
  </si>
  <si>
    <t xml:space="preserve">Measures the number of tenders cancelled by the municipality </t>
  </si>
  <si>
    <t>FM6.13(2)</t>
  </si>
  <si>
    <t xml:space="preserve">(2) Total number of tenders advertised and closed </t>
  </si>
  <si>
    <t xml:space="preserve">A measurement of the total number of tenders advertised and closed by the municipality, regardless of whether the tender was awarded or not. This is inclusive of all cancelled tenders. </t>
  </si>
  <si>
    <t>FM6.14</t>
  </si>
  <si>
    <t>Percentage of awards for high value / impact infrastructure projects (advertised v/s awards)</t>
  </si>
  <si>
    <t>Percentage of projects</t>
  </si>
  <si>
    <t xml:space="preserve">Tracking the progress of high value infrastructure awards, highlights the impact made on service delivery projects as well as identifying the bottlenecks that are preventing projects from being implemented.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</si>
  <si>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</si>
  <si>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 xml:space="preserve">(1) Number of awarded tenders for "high value/impact on infrastructure projects" / (2) Total number of  "high value/impact on infrastructure projects" </t>
  </si>
  <si>
    <t>MFMA Circular 106</t>
  </si>
  <si>
    <t>Calculated as a percentage of awarded tenders vs advertised tenders.</t>
  </si>
  <si>
    <t>FM6.14(1)</t>
  </si>
  <si>
    <t>(1) Number of awarded tenders for "high value/impact on infrastructure projects"</t>
  </si>
  <si>
    <t>Awarded tenders refers to those of ### threshold for "high value/impact on infrastructure projects" .</t>
  </si>
  <si>
    <t>FM6.14(2)</t>
  </si>
  <si>
    <t xml:space="preserve">(2) Total number of  "high value/impact on infrastructure projects" </t>
  </si>
  <si>
    <t xml:space="preserve">Refers to the total number of "high value/impact on infrastructure projects" exceeding a budgeted threshold for the reporting period. </t>
  </si>
  <si>
    <t>FM7.1</t>
  </si>
  <si>
    <t>Percentage change in Gross Consumer Debtors’ (Current and Non-current)</t>
  </si>
  <si>
    <t>Improved revenue and debtors management</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</si>
  <si>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</si>
  <si>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Consumer debt is non-payment of property rates, charges for services provided and other various financial obligations such as traffic fines or rental of facilities</t>
  </si>
  <si>
    <t xml:space="preserve">((1) Gross consumer debtors (previous year) - (2) gross consumer debtors (current year))/ (1) gross consumer debtors (previous year) </t>
  </si>
  <si>
    <t>State of local government finance report 2016/17 / MBBR Schedule SA10</t>
  </si>
  <si>
    <t xml:space="preserve">In the absence of the audited figures,  unaudited annual financial statements can be used to obtain information for debtors. </t>
  </si>
  <si>
    <t>FM7.1(1)</t>
  </si>
  <si>
    <t>(1) Gross consumer debtors (previous year)</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</si>
  <si>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</si>
  <si>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FM7.1(2)</t>
  </si>
  <si>
    <t>(2) Gross consumer debtors (current year</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</si>
  <si>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</si>
  <si>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FM7.11</t>
  </si>
  <si>
    <t>Debtors payment period</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</si>
  <si>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</si>
  <si>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Net Debtor Days refers to the average number of days required for a municipality to receive payment from its consumers for bills/invoices issued to them for services.</t>
  </si>
  <si>
    <t>(((1) Gross Debtors - (2) Bad Debt Provision) / (3) Billed Revenue) × (4) Number of days in the reporting period year to date</t>
  </si>
  <si>
    <t>The provision for bad debt is excluded to determine net debtors. Number of days in a reporting period should be used to calculate the in-year reporting. E.g. 92 days should be used to calculate the debtors payment period in Q1 (July – Sept)</t>
  </si>
  <si>
    <t>FM7.11(1)</t>
  </si>
  <si>
    <t>(1) Gross Debtors</t>
  </si>
  <si>
    <t>Gross Debtors represents amount of money owed to municipalities before provision for debt impairment.</t>
  </si>
  <si>
    <t>FM7.11(2)</t>
  </si>
  <si>
    <t>(2) Bad Debt Provision</t>
  </si>
  <si>
    <t>Bad debts provisions refers to the estimated amount of debt impairment that is estimated to be irrecoverable during the financial year.</t>
  </si>
  <si>
    <t>FM7.11(3)</t>
  </si>
  <si>
    <t>(3) Billed Revenue</t>
  </si>
  <si>
    <t>Billed revenue is revenue recognised from sale of electricity, water, sanitation and refuse as well as property rates.</t>
  </si>
  <si>
    <t>FM7.11(4)</t>
  </si>
  <si>
    <t>(4) Number of days in the reporting period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</si>
  <si>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</si>
  <si>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FM7.12</t>
  </si>
  <si>
    <t>Collection rate ratio</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</si>
  <si>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</si>
  <si>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</si>
  <si>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 xml:space="preserve">((1) Gross Debtors Opening Balance + (2) Billed Revenue – (3) Gross Debtors Closing Balance - (4) Bad Debts Written Off) / (2) Billed Revenue </t>
  </si>
  <si>
    <t>This ratio takes into account movement of gross debtors in the calculation. This means that the revenue collection also include cash receipts from outstanding debt and not only billed revenue for one financial year.</t>
  </si>
  <si>
    <t>FM7.12(1)</t>
  </si>
  <si>
    <t>(1) Gross Debtors Opening Balance</t>
  </si>
  <si>
    <t>Gross Debtors represents amount of money owed to municipalities before provision for debt impairment. This refers to the balance brought forward from the previous reporting period.  The municipality should consider a rolling basis across quarters when reporting for gross debtors.</t>
  </si>
  <si>
    <t>FM7.12(2)</t>
  </si>
  <si>
    <t>(2) Billed Revenue</t>
  </si>
  <si>
    <t>FM7.12(3)</t>
  </si>
  <si>
    <t>(3) Gross Debtors Closing Balance</t>
  </si>
  <si>
    <t>Gross Debtors represents amount of money owed to municipalities before provision for debt impairment. This refers to the balance at the end of the reporting period. The municipality should consider a rolling basis across quarters when reporting for gross debtors.</t>
  </si>
  <si>
    <t>FM7.12(4)</t>
  </si>
  <si>
    <t>(4) Bad Debts Written Off</t>
  </si>
  <si>
    <t>Bad debts written off refers to irrecoverable debts that are written off during the financial year as approved by the Council and allocated according to the type of service provided to the customer.</t>
  </si>
  <si>
    <t>FM7.2</t>
  </si>
  <si>
    <t>Percentage of Revenue Growth excluding capital grants</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</si>
  <si>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</si>
  <si>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This Ratio measures the overall Revenue Growth excluding Capital Grants. In addition, this ratio will assist in determining if the increase in Expenditure will be funded by the increased Revenue Base or by some other means.</t>
  </si>
  <si>
    <t xml:space="preserve">((1) Total Revenue Excluding Capital Grants (current year) - (2) Total Revenue Excluding Capital Grants(previous year)/ (2) Total Revenue Excluding Capital Grants (previous year) </t>
  </si>
  <si>
    <t>This ratio has to be assessed in conjunction with the growth in the Revenue base and number of consumer accounts to determine the real Growth in Revenue.</t>
  </si>
  <si>
    <t>FM7.2(1)</t>
  </si>
  <si>
    <t xml:space="preserve">(1) Total Revenue Excluding Capital Grants (current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</si>
  <si>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</si>
  <si>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FM7.2(2)</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</si>
  <si>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</si>
  <si>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</si>
  <si>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FM7.3</t>
  </si>
  <si>
    <t>Percentage of net operating surplus margin</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</si>
  <si>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</si>
  <si>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The indicator assesses the extent to which the municipality generates operating surplus. Operating surplus is the difference between operating revenue and operating expenditure.</t>
  </si>
  <si>
    <t xml:space="preserve">((1)Total Operating Revenue – (2)Total Operating Expenditure)/ (1) Total Operating Revenue </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</si>
  <si>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</si>
  <si>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FM7.3(1)</t>
  </si>
  <si>
    <t>(1)Total Operating Revenue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</si>
  <si>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</si>
  <si>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FM7.3(2)</t>
  </si>
  <si>
    <t>(2)Total Operating Expenditure</t>
  </si>
  <si>
    <t>FM7.31</t>
  </si>
  <si>
    <t>Net Surplus /Deficit Margin for Electricity</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</si>
  <si>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</si>
  <si>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</si>
  <si>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Electricity Revenue - (2) Total Electricity Expenditure) / (1) Total Electricity Revenue </t>
  </si>
  <si>
    <t xml:space="preserve">Four categories (electricity, water, refuse and wastewater)  to be reported separately under this indicator to allow for comparisons between the different services surplus/deficit margins. </t>
  </si>
  <si>
    <t>In the case of District municipalities, this indicator will apply insofar as the municipality performs the applicable service function.</t>
  </si>
  <si>
    <t>FM7.31(1)</t>
  </si>
  <si>
    <t>(1) Total Electricity Revenue</t>
  </si>
  <si>
    <t>Total electricity revenue refers to the revenue generated from rendering the electricity services</t>
  </si>
  <si>
    <t>In the case of District municipalities, this data element will apply insofar as the municipality performs the applicable service function.</t>
  </si>
  <si>
    <t>FM7.31(2)</t>
  </si>
  <si>
    <t>(2) Total Electricity Expenditure</t>
  </si>
  <si>
    <t>Total electricity expenditure refers to all direct costs associated with rending an electricity service by the municipality</t>
  </si>
  <si>
    <t>FM7.32</t>
  </si>
  <si>
    <t>Net Surplus /Deficit Margin for Water</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</si>
  <si>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</si>
  <si>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</si>
  <si>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((1)Total Water Revenue - (2) Total Water Expenditure) / (1) Total Water Revenue                                          </t>
  </si>
  <si>
    <t>FM7.32(1)</t>
  </si>
  <si>
    <t>(1)Total Water Revenue</t>
  </si>
  <si>
    <t>Total water revenue refers to the revenue generated from rendering the water services</t>
  </si>
  <si>
    <t>FM7.32(2)</t>
  </si>
  <si>
    <t>(2) Total Water Expenditure</t>
  </si>
  <si>
    <t>Total water expenditure refers to all direct costs associated with rending an water service by the municipality</t>
  </si>
  <si>
    <t>FM7.33</t>
  </si>
  <si>
    <t>Net Surplus /Deficit Margin for Wastewater</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</si>
  <si>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</si>
  <si>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Sanitation and Waste Water Revenue - (2) Total Sanitation and Waste Water 
Expenditure) / (1) Total Sanitation and Waste Water Revenue </t>
  </si>
  <si>
    <t>FM7.33(1)</t>
  </si>
  <si>
    <t>(1) Total Sanitation and Waste Water Revenue</t>
  </si>
  <si>
    <t>Total sanitation and wastewater revenue refers to the revenue generated from rendering the wastewater services.</t>
  </si>
  <si>
    <t>FM7.33(2)</t>
  </si>
  <si>
    <t>(2) Total Sanitation and Waste Water 
Expenditure</t>
  </si>
  <si>
    <t>Total wastewater expenditure refers to all direct costs associated with rending an wastewater service by the municipality.</t>
  </si>
  <si>
    <t>FM7.34</t>
  </si>
  <si>
    <t xml:space="preserve">Net Surplus /Deficit Margin for Refuse </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</si>
  <si>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</si>
  <si>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Refuse Revenue - (2) Total Refuse Expenditure) / (1) Total Refuse Revenue                               </t>
  </si>
  <si>
    <t>FM7.34(1)</t>
  </si>
  <si>
    <t>(1) Total Refuse Revenue</t>
  </si>
  <si>
    <t>Total refuse revenue refers to the revenue generated from rendering the refuse services</t>
  </si>
  <si>
    <t>FM7.34(2)</t>
  </si>
  <si>
    <t>(2) Total Refuse Expenditure</t>
  </si>
  <si>
    <t>Total refuse expenditure refers to all direct costs associated with rending an refuse service by the municipality</t>
  </si>
  <si>
    <t>FM7.4</t>
  </si>
  <si>
    <t>Number of residential properties in the billing system as a percentage of residential properties in the valuation roll</t>
  </si>
  <si>
    <t>Improved revenue collection and debtors management</t>
  </si>
  <si>
    <t>Percentage of properties</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</si>
  <si>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</si>
  <si>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(residential) covers the rateable  properties as per the valuation roll.</t>
  </si>
  <si>
    <t xml:space="preserve">(1) Number of residential properties in the billing system / (2) Number of residential properties in the valuation roll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</si>
  <si>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</si>
  <si>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 xml:space="preserve">In the case of District municipalities, this indicator would not apply. </t>
  </si>
  <si>
    <t>FM7.4(1)</t>
  </si>
  <si>
    <t>(1) Number of residential properties in the billing system</t>
  </si>
  <si>
    <t>Residential properties is a property zoned specifically for living or dwelling of individuals or households</t>
  </si>
  <si>
    <t>Municipal financial system / general valuation roll</t>
  </si>
  <si>
    <t>Properties</t>
  </si>
  <si>
    <t>FM7.4(2)</t>
  </si>
  <si>
    <t xml:space="preserve">(2) Number of residential properties in the valuation roll </t>
  </si>
  <si>
    <t>FM7.5</t>
  </si>
  <si>
    <t>Number of non-residential properties in the billing system as a percentage of non-residential properties in the valuation roll</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</si>
  <si>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</si>
  <si>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(non-residential) covers the rateable  properties as per the valuation roll.</t>
  </si>
  <si>
    <t xml:space="preserve">(1) Number of non-residential properties in the billing system / (2) Number of non-residential properties in the valuation roll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</si>
  <si>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</si>
  <si>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FM7.5(1)</t>
  </si>
  <si>
    <t>(1) Number of non-residential properties in the billing system</t>
  </si>
  <si>
    <t>Non-residential properties is any property that does not meet the definition of residential. It includes agricultural land, commercial or business premises etc.</t>
  </si>
  <si>
    <t>FM7.5(2)</t>
  </si>
  <si>
    <t xml:space="preserve">(2) Number of non-residential properties in the valuation roll </t>
  </si>
  <si>
    <t>EE3.5</t>
  </si>
  <si>
    <t>Average System Interruption Duration Index (ASIDI)</t>
  </si>
  <si>
    <t>Improved reliability of electricity supply</t>
  </si>
  <si>
    <t>Minutes of interruption per kVA served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</si>
  <si>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</si>
  <si>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</si>
  <si>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(1) Sum of connected kVA duration of load interrupted in kVA-minutes per defined period / (2) Total connected kVA served</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</si>
  <si>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</si>
  <si>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</si>
  <si>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</si>
  <si>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EE3.5(1)</t>
  </si>
  <si>
    <t xml:space="preserve">(1) Sum of connected kVA duration of load interrupted in kVA-minutes per defined period </t>
  </si>
  <si>
    <t>Sum for every outage in minutes [Duration of the outages] multiplied by [total kVA connected affected by the outage]</t>
  </si>
  <si>
    <t>kVA minutes</t>
  </si>
  <si>
    <t>The sum of load kVA interruption durations should be calculated separately for sustained interruptions and load shedding.</t>
  </si>
  <si>
    <t>EE3.5(2)</t>
  </si>
  <si>
    <t>(2) Total connected kVA served</t>
  </si>
  <si>
    <t>The total connected kVA on the network.</t>
  </si>
  <si>
    <t xml:space="preserve">kVA  </t>
  </si>
  <si>
    <t>EE3.6</t>
  </si>
  <si>
    <t>Average System Interruption Frequency Index (ASIFI)</t>
  </si>
  <si>
    <t>Number of outages per period</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</si>
  <si>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</si>
  <si>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</si>
  <si>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</si>
  <si>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</si>
  <si>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</si>
  <si>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</si>
  <si>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EE3.6(1)</t>
  </si>
  <si>
    <t>(1) Sum of total connected kVA of load interrupted in kVA per defined period</t>
  </si>
  <si>
    <t>Sum of total kVA connected load affected for each outage</t>
  </si>
  <si>
    <t>kVA per period</t>
  </si>
  <si>
    <t>The sum of load kVA interruptions should be calculated separately for sustained interruptions and load shedding.</t>
  </si>
  <si>
    <t>EE3.6(2)</t>
  </si>
  <si>
    <t>INDICATOR ASSIGNMENT</t>
  </si>
  <si>
    <t>A1 Indicator short name</t>
  </si>
  <si>
    <t>A2 Alignment</t>
  </si>
  <si>
    <t>A3 Results-chain level</t>
  </si>
  <si>
    <t>A4 Back to Basics Pillar</t>
  </si>
  <si>
    <t>A5 Unit of measurement</t>
  </si>
  <si>
    <t>A6 Frequency of reporting</t>
  </si>
  <si>
    <t>A7 Rationale</t>
  </si>
  <si>
    <t>A8 Definition</t>
  </si>
  <si>
    <t xml:space="preserve">A9 Indicator Formula </t>
  </si>
  <si>
    <t>A10 Indicator origin</t>
  </si>
  <si>
    <t>A11 Notes on calculation</t>
  </si>
  <si>
    <t>A12 Additional notes</t>
  </si>
  <si>
    <t>Reporting responsibility</t>
  </si>
  <si>
    <t>Metro</t>
  </si>
  <si>
    <t>Metro Readiness</t>
  </si>
  <si>
    <t>Intermediate City</t>
  </si>
  <si>
    <t>Intermediate City Readiness</t>
  </si>
  <si>
    <t>District</t>
  </si>
  <si>
    <t>District Readiness</t>
  </si>
  <si>
    <t>Local</t>
  </si>
  <si>
    <t>LM Readiness</t>
  </si>
  <si>
    <t>B CODE</t>
  </si>
  <si>
    <t>B1 Data Element</t>
  </si>
  <si>
    <t>B2 Frequency of collection</t>
  </si>
  <si>
    <t>B3 Definition</t>
  </si>
  <si>
    <t>B4 Source</t>
  </si>
  <si>
    <t>B5 Units</t>
  </si>
  <si>
    <t>B6 Notes</t>
  </si>
  <si>
    <t>C CODE</t>
  </si>
  <si>
    <t>C1 Data Element</t>
  </si>
  <si>
    <t>C2 Frequency of collection</t>
  </si>
  <si>
    <t>C3 Definition</t>
  </si>
  <si>
    <t>C4 Source</t>
  </si>
  <si>
    <t>C5 Units</t>
  </si>
  <si>
    <t>C6 Notes</t>
  </si>
  <si>
    <t>D CODE</t>
  </si>
  <si>
    <t>D1 Data Element</t>
  </si>
  <si>
    <t>D2 Frequency of collection</t>
  </si>
  <si>
    <t>D3 Definition</t>
  </si>
  <si>
    <t>D4 Source</t>
  </si>
  <si>
    <t>D5 Units</t>
  </si>
  <si>
    <t>D6 Notes</t>
  </si>
  <si>
    <t>E CODE</t>
  </si>
  <si>
    <t>E1 Data Element</t>
  </si>
  <si>
    <t>E2 Frequency of collection</t>
  </si>
  <si>
    <t>E3 Definition</t>
  </si>
  <si>
    <t>E4 Source</t>
  </si>
  <si>
    <t>E5 Units</t>
  </si>
  <si>
    <t>E6 Notes</t>
  </si>
  <si>
    <t>F CODE</t>
  </si>
  <si>
    <t>F1 Data Element</t>
  </si>
  <si>
    <t>F2 Frequency of collection</t>
  </si>
  <si>
    <t>F3 Definition</t>
  </si>
  <si>
    <t>F4 Source</t>
  </si>
  <si>
    <t>F5 Units</t>
  </si>
  <si>
    <t>F6 Notes</t>
  </si>
  <si>
    <t>G CODE</t>
  </si>
  <si>
    <t>G1 Data Element</t>
  </si>
  <si>
    <t>G2 Frequency of collection</t>
  </si>
  <si>
    <t>G3 Definition</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</si>
  <si>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</si>
  <si>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</si>
  <si>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</si>
  <si>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</si>
  <si>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</si>
  <si>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</si>
  <si>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</si>
  <si>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</si>
  <si>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</si>
  <si>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</si>
  <si>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</si>
  <si>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</si>
  <si>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</si>
  <si>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</si>
  <si>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</si>
  <si>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</si>
  <si>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</si>
  <si>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A1 Indicator name</t>
  </si>
  <si>
    <t>A2 Type of indicator</t>
  </si>
  <si>
    <t>A3 Indicator origin</t>
  </si>
  <si>
    <t>A4 Rationale</t>
  </si>
  <si>
    <t>A5 Operational Definition</t>
  </si>
  <si>
    <t>A6 Method of calculation</t>
  </si>
  <si>
    <t>A7 Frequency of reporting</t>
  </si>
  <si>
    <t>A8 Source</t>
  </si>
  <si>
    <t>A9 Notes</t>
  </si>
  <si>
    <t>Metro reporting</t>
  </si>
  <si>
    <t>Intermediate City reporting</t>
  </si>
  <si>
    <t>District reporting</t>
  </si>
  <si>
    <t>Local municipality reporting</t>
  </si>
  <si>
    <t>C1 (GG)</t>
  </si>
  <si>
    <t xml:space="preserve">Number of signed performance agreements by the MM and section 56 managers: </t>
  </si>
  <si>
    <t>Compliance</t>
  </si>
  <si>
    <t>Back-2-Basics framework. C88 2017.</t>
  </si>
  <si>
    <t>This indicator monitors compliance with the MSA regulations in terms of the employment of municipal managers and section 56 managers.</t>
  </si>
  <si>
    <r>
      <t xml:space="preserve">This is the count of the total number of signed performance agreements by the municipal manager (section 57) and section 56 managers. A </t>
    </r>
    <r>
      <rPr>
        <b/>
        <sz val="11"/>
        <color theme="1"/>
        <rFont val="Calibri (Body)"/>
      </rPr>
      <t xml:space="preserve">performance agreement </t>
    </r>
    <r>
      <rPr>
        <sz val="11"/>
        <color theme="1"/>
        <rFont val="Calibri (Body)"/>
      </rPr>
      <t xml:space="preserve">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t>
    </r>
    <r>
      <rPr>
        <b/>
        <sz val="11"/>
        <color theme="1"/>
        <rFont val="Calibri (Body)"/>
      </rPr>
      <t>municipal manager</t>
    </r>
    <r>
      <rPr>
        <sz val="11"/>
        <color theme="1"/>
        <rFont val="Calibri (Body)"/>
      </rPr>
      <t xml:space="preserve"> (</t>
    </r>
    <r>
      <rPr>
        <b/>
        <sz val="11"/>
        <color theme="1"/>
        <rFont val="Calibri (Body)"/>
      </rPr>
      <t>MM</t>
    </r>
    <r>
      <rPr>
        <sz val="11"/>
        <color theme="1"/>
        <rFont val="Calibri (Body)"/>
      </rPr>
      <t xml:space="preserve">) is appointed by council. He is the link between the council and the administration, of which he is the head. He has to account for the municipality's income and expenditure, assets and other obligations such as proper adherence to all legislation applicable to municipalities. A </t>
    </r>
    <r>
      <rPr>
        <b/>
        <sz val="11"/>
        <color theme="1"/>
        <rFont val="Calibri (Body)"/>
      </rPr>
      <t xml:space="preserve">Section 56 manager </t>
    </r>
    <r>
      <rPr>
        <sz val="11"/>
        <color theme="1"/>
        <rFont val="Calibri (Body)"/>
      </rPr>
      <t>is a manager employed under the terms of Section 56 of the Local Government: Municipal Systems Act, 2000. They are directly accountable to the municipal manager; or an acting manager directly accountable to the municipal manager under circumstances and for a period as prescribed</t>
    </r>
  </si>
  <si>
    <t xml:space="preserve">(1) Simple count of number of signed performance agreements </t>
  </si>
  <si>
    <t>Municipal HR records</t>
  </si>
  <si>
    <t xml:space="preserve">Cumulative, year to date. 
Disaggregation note- Municipalities should be prepared to disaggregate this data in terms of women, youth and persons with disabilities upon request. </t>
  </si>
  <si>
    <t>C2 (GG)</t>
  </si>
  <si>
    <t>Number of ExCo or Mayoral Executive meetings held:</t>
  </si>
  <si>
    <t>The indicator measures the frequency of meetings of municipal Exco or Mayoral committee structures</t>
  </si>
  <si>
    <r>
      <t xml:space="preserve">This is the count of the number of Executive Committee (ExCo) or Mayoral Committee meetings held. A </t>
    </r>
    <r>
      <rPr>
        <b/>
        <sz val="11"/>
        <color theme="1"/>
        <rFont val="Calibri (Body)"/>
      </rPr>
      <t>Mayoral committee meeting</t>
    </r>
    <r>
      <rPr>
        <sz val="11"/>
        <color theme="1"/>
        <rFont val="Calibri (Body)"/>
      </rPr>
      <t xml:space="preserve"> is a meeting of the committee appointed by the Executive Mayor in terms of section 60 of the Structures Act. An Executive Committee refers to the members of Council elected to serve on an executive structure Chaired by the Mayor. </t>
    </r>
  </si>
  <si>
    <t xml:space="preserve">(1) Simple count of the number of Exco or Mayoral committee meetings held </t>
  </si>
  <si>
    <t>Committee minutes</t>
  </si>
  <si>
    <t xml:space="preserve">Cumulative, year to date. </t>
  </si>
  <si>
    <t>C3 (GG)</t>
  </si>
  <si>
    <t>Number of Council portfolio committee meetings held:</t>
  </si>
  <si>
    <t xml:space="preserve">This indicator ensures adherence to establishing and maintaining functional portfolio committees as per the MSA. </t>
  </si>
  <si>
    <r>
      <t xml:space="preserve">This is the count of the number of Council portfolio committee meetings held. </t>
    </r>
    <r>
      <rPr>
        <b/>
        <sz val="11"/>
        <color theme="1"/>
        <rFont val="Calibri"/>
        <family val="2"/>
        <scheme val="minor"/>
      </rPr>
      <t>Portfolio committees</t>
    </r>
    <r>
      <rPr>
        <sz val="11"/>
        <color theme="1"/>
        <rFont val="Calibri"/>
        <family val="2"/>
        <scheme val="minor"/>
      </rPr>
      <t xml:space="preserve"> exercise oversight over a particular municipal department or “portfolio”.</t>
    </r>
  </si>
  <si>
    <t>(1) Simple count of the number of Council portfolio committee meetings held</t>
  </si>
  <si>
    <t>C4 (GG)</t>
  </si>
  <si>
    <t>Number of MPAC meetings held:</t>
  </si>
  <si>
    <t xml:space="preserve">The indicator monitors the frequency of meetings of MPAC committees to ensure oversight and accountability. </t>
  </si>
  <si>
    <r>
      <t xml:space="preserve">This is the count of the number of MPAC committee meetings held. A </t>
    </r>
    <r>
      <rPr>
        <b/>
        <sz val="11"/>
        <color theme="1"/>
        <rFont val="Calibri (Body)"/>
      </rPr>
      <t>Municipal Public Accounts Committee</t>
    </r>
    <r>
      <rPr>
        <sz val="11"/>
        <color theme="1"/>
        <rFont val="Calibri (Body)"/>
      </rPr>
      <t xml:space="preserve"> (</t>
    </r>
    <r>
      <rPr>
        <b/>
        <sz val="11"/>
        <color theme="1"/>
        <rFont val="Calibri (Body)"/>
      </rPr>
      <t>MPAC</t>
    </r>
    <r>
      <rPr>
        <sz val="11"/>
        <color theme="1"/>
        <rFont val="Calibri (Body)"/>
      </rPr>
      <t xml:space="preserve">) is one of the Committees in terms of Section 79 of the Local Government: Municipal Structures Act 117 of 1998 to serve as an oversight committee to deal with Oversight Reports on annual reports as per Section 129 (1) of the Municipal Finance Management Act 56 of 2003. </t>
    </r>
  </si>
  <si>
    <t xml:space="preserve">(1) Simple count of the number of MPAC meetings held </t>
  </si>
  <si>
    <t>Council minutes</t>
  </si>
  <si>
    <t>C5 (GG)</t>
  </si>
  <si>
    <t>Number of recognised traditional leaders within your municipal boundary</t>
  </si>
  <si>
    <t xml:space="preserve">This indicator monitors the number of traditional leaders formally recognised by the municipal council. </t>
  </si>
  <si>
    <r>
      <t xml:space="preserve">This is a count of the number of recognised traditional leaders within a muncipal boundary. A </t>
    </r>
    <r>
      <rPr>
        <b/>
        <sz val="11"/>
        <color theme="1"/>
        <rFont val="Calibri (Body)"/>
      </rPr>
      <t>municipal boundary</t>
    </r>
    <r>
      <rPr>
        <sz val="11"/>
        <color theme="1"/>
        <rFont val="Calibri (Body)"/>
      </rPr>
      <t xml:space="preserve"> is defined as a line enclosing the geographical area of jurisdiction of a municipal corporation as delineated by territorial legislation. Recognised leaders refer to those groups which the municipal council officially recognises within the municipal area. </t>
    </r>
  </si>
  <si>
    <t xml:space="preserve">(1) Simple count of the number of recognised traditional leaders within a municipal boundary </t>
  </si>
  <si>
    <t>C6 (GG)</t>
  </si>
  <si>
    <t xml:space="preserve">Number of formal (minuted) meetings between the Mayor, Speaker and MM were held to deal with municipal matters: </t>
  </si>
  <si>
    <t xml:space="preserve">This indicator measures the frequency of meetings between the Mayor, Speaker, and MM on municipal matters. </t>
  </si>
  <si>
    <r>
      <t xml:space="preserve">This is a count of the number of formal (minuted) meetings between the Mayor, Speaker, and MM held. A </t>
    </r>
    <r>
      <rPr>
        <b/>
        <sz val="11"/>
        <color theme="1"/>
        <rFont val="Calibri (Body)"/>
      </rPr>
      <t>Mayor</t>
    </r>
    <r>
      <rPr>
        <sz val="11"/>
        <color theme="1"/>
        <rFont val="Calibri (Body)"/>
      </rPr>
      <t xml:space="preserve"> is the head of the executive of the municipality. A </t>
    </r>
    <r>
      <rPr>
        <b/>
        <sz val="11"/>
        <color theme="1"/>
        <rFont val="Calibri (Body)"/>
      </rPr>
      <t xml:space="preserve">Speaker </t>
    </r>
    <r>
      <rPr>
        <sz val="11"/>
        <color theme="1"/>
        <rFont val="Calibri (Body)"/>
      </rPr>
      <t xml:space="preserve">presides at meetings of the Council and performs the duties and exercises the powers delegated to the Speaker as defined in Section 59 of the Municipal Systems Act. A </t>
    </r>
    <r>
      <rPr>
        <b/>
        <sz val="11"/>
        <color theme="1"/>
        <rFont val="Calibri (Body)"/>
      </rPr>
      <t xml:space="preserve">municipal manager </t>
    </r>
    <r>
      <rPr>
        <sz val="11"/>
        <color theme="1"/>
        <rFont val="Calibri (Body)"/>
      </rPr>
      <t>(</t>
    </r>
    <r>
      <rPr>
        <b/>
        <sz val="11"/>
        <color theme="1"/>
        <rFont val="Calibri (Body)"/>
      </rPr>
      <t>MM</t>
    </r>
    <r>
      <rPr>
        <sz val="11"/>
        <color theme="1"/>
        <rFont val="Calibri (Body)"/>
      </rPr>
      <t xml:space="preserve">) is the accounting officer of the municipality appointed by council in terms of Section 57 of the Municipal Systems Act. </t>
    </r>
  </si>
  <si>
    <t>(1) Simple count of the number of formal (minuted) meetings between the Mayor, Speaker, and MM were held</t>
  </si>
  <si>
    <t>Meeting minutes</t>
  </si>
  <si>
    <t>C7 (GG)</t>
  </si>
  <si>
    <t>Number of formal (minuted) meetings - to which all senior managers were invited- held:</t>
  </si>
  <si>
    <t xml:space="preserve">This indicator monitors the inclusion of senior managers in formal (minuted) meetings </t>
  </si>
  <si>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</si>
  <si>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t>(1) Simple count of the number of formal (minuted) meetings to which all senior managers were invited</t>
  </si>
  <si>
    <t>C8 (GG)</t>
  </si>
  <si>
    <t>Number of councillors completed training:</t>
  </si>
  <si>
    <t>The indicator provides a monitor of ongoing councillor development and training.</t>
  </si>
  <si>
    <r>
      <t>The number of councillors that have received training. A</t>
    </r>
    <r>
      <rPr>
        <b/>
        <sz val="11"/>
        <color theme="1"/>
        <rFont val="Calibri (Body)"/>
      </rPr>
      <t xml:space="preserve"> councillor </t>
    </r>
    <r>
      <rPr>
        <sz val="11"/>
        <color theme="1"/>
        <rFont val="Calibri (Body)"/>
      </rPr>
      <t xml:space="preserve">is an individual who is elected to represent their local community and runs their local council. Training can be of any duration, length and need not be formally accredited. </t>
    </r>
  </si>
  <si>
    <t>(1) Simple count of the number of councillors that have received training</t>
  </si>
  <si>
    <t>Municipal Human Resource Division</t>
  </si>
  <si>
    <t xml:space="preserve">Cumulative, year to date. The Councillor should only be counted once irrespective of whether multiple training courses have been attended and completed by the individual. </t>
  </si>
  <si>
    <t>C9 (GG)</t>
  </si>
  <si>
    <t xml:space="preserve">Number of municipal officials completed training: </t>
  </si>
  <si>
    <t>The indicator provides a monitor of ongoing municipal official development and training.</t>
  </si>
  <si>
    <r>
      <t xml:space="preserve">The number of municipal officials that have received training. A </t>
    </r>
    <r>
      <rPr>
        <b/>
        <sz val="11"/>
        <color theme="1"/>
        <rFont val="Calibri (Body)"/>
      </rPr>
      <t>municipal official</t>
    </r>
    <r>
      <rPr>
        <sz val="11"/>
        <color theme="1"/>
        <rFont val="Calibri (Body)"/>
      </rPr>
      <t xml:space="preserve"> is  a person in the employ of the municipality who has been delegated to perform any function of the municipality or any function for which the municipality is responsible. Training can be of any duration, length and need not be formally accredited. </t>
    </r>
  </si>
  <si>
    <t>(1) Simple count of the number of municipal officials that have received training</t>
  </si>
  <si>
    <t xml:space="preserve">Cumulative, year to date. The municipal official should only be counted once irrespective of whether multiple training courses have been attended and completed by the individual. </t>
  </si>
  <si>
    <t>C10 (GG)</t>
  </si>
  <si>
    <t>Number of work stoppages occurring:</t>
  </si>
  <si>
    <t xml:space="preserve">The indicator measures municipal labour disputes with municipal employees that result in stoppages of work. </t>
  </si>
  <si>
    <r>
      <t xml:space="preserve">The number of work stoppages. </t>
    </r>
    <r>
      <rPr>
        <b/>
        <sz val="11"/>
        <color theme="1"/>
        <rFont val="Calibri (Body)"/>
      </rPr>
      <t>Work stoppage</t>
    </r>
    <r>
      <rPr>
        <sz val="11"/>
        <color theme="1"/>
        <rFont val="Calibri (Body)"/>
      </rPr>
      <t xml:space="preserve"> refers to the temporary cessation of work as a form of protest and can be initiated by either employees or management. When initiated by employees, work stoppages refer to a single employee or group of employees ceasing work purposefully as a means of protest.</t>
    </r>
  </si>
  <si>
    <t>(1) Simple count of number of work stoppages</t>
  </si>
  <si>
    <t>C11 (GG)</t>
  </si>
  <si>
    <t>Number of litigation cases instituted by the municipality:</t>
  </si>
  <si>
    <t>The indicator monitors legal disputes between the municipality and parties internal/external to the municipality</t>
  </si>
  <si>
    <r>
      <t xml:space="preserve">The number of litigation cases instituted by the municipality. </t>
    </r>
    <r>
      <rPr>
        <b/>
        <sz val="11"/>
        <color theme="1"/>
        <rFont val="Calibri (Body)"/>
      </rPr>
      <t xml:space="preserve">Litigation </t>
    </r>
    <r>
      <rPr>
        <sz val="11"/>
        <color theme="1"/>
        <rFont val="Calibri (Body)"/>
      </rPr>
      <t>is an action brought in court to enforce a particular right. It involves a series of steps that may lead to a court trial and ultimately a resolution of the matter.</t>
    </r>
  </si>
  <si>
    <t>(1) Simple count of litigation cases initiated by the municipality</t>
  </si>
  <si>
    <t xml:space="preserve">Municipal Legal department </t>
  </si>
  <si>
    <t>C12 (GG)</t>
  </si>
  <si>
    <t>Number of litigation cases instituted against the municipality:</t>
  </si>
  <si>
    <t xml:space="preserve">The indicator monitors legal disputes arising from external parties instituting litigation in terms of alleged legal transgressions on the part of the municipality. </t>
  </si>
  <si>
    <t>The number of litigation cases instituted against the municipality. Litigation is an action brought in court to enforce a particular right. It involves a series of steps that may lead to a court trial and ultimately a resolution of the matter.</t>
  </si>
  <si>
    <t>(1) Simple count of the number of cases of disputes initiated against the municipality</t>
  </si>
  <si>
    <t>C13 (GG)</t>
  </si>
  <si>
    <t>Number of forensic investigations instituted:</t>
  </si>
  <si>
    <t xml:space="preserve">The indicator monitors the frequency of forensic investigations as a particular means of investigating misconduct after it has occurred. </t>
  </si>
  <si>
    <r>
      <t xml:space="preserve">The number of forensic investigations insitituted. A </t>
    </r>
    <r>
      <rPr>
        <b/>
        <sz val="11"/>
        <color theme="1"/>
        <rFont val="Calibri (Body)"/>
      </rPr>
      <t>forensic investigation</t>
    </r>
    <r>
      <rPr>
        <sz val="11"/>
        <color theme="1"/>
        <rFont val="Calibri (Body)"/>
      </rPr>
      <t xml:space="preserve">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r>
  </si>
  <si>
    <t>(1) Simple count of the number of forensic investigations instituted by the municipality</t>
  </si>
  <si>
    <t>C14 (GG)</t>
  </si>
  <si>
    <t>Number of forensic investigations concluded:</t>
  </si>
  <si>
    <t xml:space="preserve">The number of forensic investigations conducted which have concluded.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</si>
  <si>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concluded by the municipality</t>
  </si>
  <si>
    <t xml:space="preserve">Cumulative, year to date. The difference between C13 and C14 is that the previous indicator monitors active forensic investigations while this indicators tracked the number of forensic investigations concluded in the financial year to date. </t>
  </si>
  <si>
    <t>C15 (GG)</t>
  </si>
  <si>
    <t>Number of days of sick leave taken by employees:</t>
  </si>
  <si>
    <t>The indicator measures the total number of days of work lost to municipal employees taking sick leave. High levels of sick leave may have an effect on municipal productivity, particularly if it is concentrated or affects key posts.</t>
  </si>
  <si>
    <r>
      <t xml:space="preserve">The number of days sick leave taken by municipal employees. </t>
    </r>
    <r>
      <rPr>
        <b/>
        <sz val="11"/>
        <color theme="1"/>
        <rFont val="Calibri"/>
        <family val="2"/>
        <scheme val="minor"/>
      </rPr>
      <t>Sick leave</t>
    </r>
    <r>
      <rPr>
        <sz val="11"/>
        <color theme="1"/>
        <rFont val="Calibri"/>
        <family val="2"/>
        <scheme val="minor"/>
      </rPr>
      <t xml:space="preserve"> is paid time off from work that workers can use to stay home to address their health needs without losing pay. It differs from paid vacation time or time off work to deal with personal matters, because sick leave is intended for health-related purposes.</t>
    </r>
  </si>
  <si>
    <t>(1) Sum of the number of days of sick leave taken by each municipal employee</t>
  </si>
  <si>
    <t>Municipal Human Resource Management Systems</t>
  </si>
  <si>
    <t>C16 (GG)</t>
  </si>
  <si>
    <t>Number of permanent employees employed</t>
  </si>
  <si>
    <t>The number of permanent employees measures the scale of the municipalty's permanent staff contingent.</t>
  </si>
  <si>
    <r>
      <t xml:space="preserve">The number of permanent employees employed by the municipality. </t>
    </r>
    <r>
      <rPr>
        <b/>
        <sz val="11"/>
        <color theme="1"/>
        <rFont val="Calibri (Body)"/>
      </rPr>
      <t>Permanent employee</t>
    </r>
    <r>
      <rPr>
        <sz val="11"/>
        <color theme="1"/>
        <rFont val="Calibri (Body)"/>
      </rPr>
      <t>s do not have a predetermined end date to their employment, and their positions are part of the official organisational structure of the municipality.</t>
    </r>
  </si>
  <si>
    <t>(1) Simple count of the number of permanent employees</t>
  </si>
  <si>
    <t xml:space="preserve">Non-cumulative, as at the end of the quarter. The indicator is not being reported separately because it is redundant in relation to GG1.21. </t>
  </si>
  <si>
    <t xml:space="preserve">No </t>
  </si>
  <si>
    <t>C17 (GG)</t>
  </si>
  <si>
    <t>Number of temporary employees employed:</t>
  </si>
  <si>
    <t xml:space="preserve">The number of temporary employees employed at the end of the quarter measures the scale of the municipality's fixed-term staffing contingent at that point in time. </t>
  </si>
  <si>
    <r>
      <t xml:space="preserve">The number of temporary employees employed by the municipality. </t>
    </r>
    <r>
      <rPr>
        <b/>
        <sz val="11"/>
        <color theme="1"/>
        <rFont val="Calibri (Body)"/>
      </rPr>
      <t xml:space="preserve">Temporary employees </t>
    </r>
    <r>
      <rPr>
        <sz val="11"/>
        <color theme="1"/>
        <rFont val="Calibri (Body)"/>
      </rPr>
      <t>refer to those employed on a fixed-term contract in addition to the official organisational structure of the municipality.</t>
    </r>
  </si>
  <si>
    <t xml:space="preserve"> (1) Simple count of the number of temporary employees</t>
  </si>
  <si>
    <t>Non-cumulative, as at the end of the quarter.</t>
  </si>
  <si>
    <t>C18 (GG)</t>
  </si>
  <si>
    <t>Number of approved demonstrations in the municipal area:</t>
  </si>
  <si>
    <t xml:space="preserve">C88 Consultations 2020. </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</si>
  <si>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</si>
  <si>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r>
      <t xml:space="preserve">The number of approved demonstrations in the municipal area. A </t>
    </r>
    <r>
      <rPr>
        <b/>
        <sz val="11"/>
        <color theme="1"/>
        <rFont val="Calibri (Body)"/>
      </rPr>
      <t>demonstration</t>
    </r>
    <r>
      <rPr>
        <sz val="11"/>
        <color theme="1"/>
        <rFont val="Calibri (Body)"/>
      </rPr>
      <t xml:space="preserve">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r>
  </si>
  <si>
    <t xml:space="preserve"> (1) Simple count of the number of approved demonstrations in the municipal area </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</si>
  <si>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</si>
  <si>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C19 (GG)</t>
  </si>
  <si>
    <t>Number of recognised traditional and Khoi-San leaders in attendance (sum of) at all council meetings:</t>
  </si>
  <si>
    <t xml:space="preserve">The indicator monitors the participation of traditional leaders in council meetings within a municipality. This is one indication of public participation among a key group of cultural leaders. </t>
  </si>
  <si>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</si>
  <si>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t xml:space="preserve"> (1) Sum of the number of traditional leaders in attendance at each council meeting held</t>
  </si>
  <si>
    <t>Council meeting minutes</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</si>
  <si>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</si>
  <si>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C20 (ENV)</t>
  </si>
  <si>
    <t>Number of permanent environmental health practitioners employed by the municipality:</t>
  </si>
  <si>
    <t xml:space="preserve">This indicator measures the number of environmental health practitioners employed in a permanent capacity at the municipality. It is considered in relation to the total number of posts. </t>
  </si>
  <si>
    <r>
      <t xml:space="preserve">The number of permanent environmental health practitioners employed by the municipality. </t>
    </r>
    <r>
      <rPr>
        <b/>
        <sz val="11"/>
        <color theme="1"/>
        <rFont val="Calibri (Body)"/>
      </rPr>
      <t>Environmental health practitioners</t>
    </r>
    <r>
      <rPr>
        <sz val="11"/>
        <color theme="1"/>
        <rFont val="Calibri (Body)"/>
      </rPr>
      <t xml:space="preserve"> are dedicated to protecting public health by monitoring and recommending solutions to reduce pollution levels. They use specialized equipment to measure the levels of contaminants in air, water and soil, as well as noise and radiation levels.</t>
    </r>
  </si>
  <si>
    <t>(1) Simple count of the number of permanent environmental health practitioners employed by the municipality</t>
  </si>
  <si>
    <t>Non-cumulative for the financial year, as at the time of reporting.</t>
  </si>
  <si>
    <t>C21 (ENV)</t>
  </si>
  <si>
    <t>Number of approved environmental health practitioner posts in the municipality</t>
  </si>
  <si>
    <t xml:space="preserve">This indicator measures the number of approved environmental health practitioner posts within the municipality as a measure of its planned capacity. This should ideally standardised per 10,000 of the population. </t>
  </si>
  <si>
    <t xml:space="preserve">The number of permanent environmental health practitioners on the approved municipal organogram. </t>
  </si>
  <si>
    <t>(1) Simple count of the number of permanent environmental health practitioner posts in the municpality</t>
  </si>
  <si>
    <t>C22 (GG)</t>
  </si>
  <si>
    <t>Number of Council meetings held:</t>
  </si>
  <si>
    <t xml:space="preserve">The indicator measures the frequency with which council meetings are held as an indication of the functional operations of the municipal government. </t>
  </si>
  <si>
    <r>
      <t xml:space="preserve">The number of council meetings. A </t>
    </r>
    <r>
      <rPr>
        <b/>
        <sz val="11"/>
        <color theme="1"/>
        <rFont val="Calibri (Body)"/>
      </rPr>
      <t xml:space="preserve">council </t>
    </r>
    <r>
      <rPr>
        <sz val="11"/>
        <color theme="1"/>
        <rFont val="Calibri (Body)"/>
      </rPr>
      <t xml:space="preserve">is made up of elected members who approve policies and by-laws for their municipal area. </t>
    </r>
    <r>
      <rPr>
        <b/>
        <sz val="11"/>
        <color theme="1"/>
        <rFont val="Calibri (Body)"/>
      </rPr>
      <t xml:space="preserve">Council meetings </t>
    </r>
    <r>
      <rPr>
        <sz val="11"/>
        <color theme="1"/>
        <rFont val="Calibri (Body)"/>
      </rPr>
      <t>are a platform used by concillors to discuss these policies, by-laws and other issues relating to their municipality (e.g. service delivery issues) and to make decisions, through councillor voting, on them. Council meetings are typically open to the general public to attend as well.</t>
    </r>
  </si>
  <si>
    <t>(1) Simple count of the number of Council meetings held</t>
  </si>
  <si>
    <t>The measure is cumulative for the year to date. This compliance indicator is monitored quarterly and should be used as the 2nd data element in GG4.1 Percentage of councillors attending council meetings for quarter 4.</t>
  </si>
  <si>
    <t>C23 (GG)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</si>
  <si>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</si>
  <si>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</si>
  <si>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r>
      <t xml:space="preserve">The number of disciplinary cases for misconduct related to fraud and corruption active within the municipality. A </t>
    </r>
    <r>
      <rPr>
        <b/>
        <sz val="11"/>
        <color theme="1"/>
        <rFont val="Calibri"/>
        <family val="2"/>
        <scheme val="minor"/>
      </rPr>
      <t>disciplinary case</t>
    </r>
    <r>
      <rPr>
        <sz val="11"/>
        <color theme="1"/>
        <rFont val="Calibri"/>
        <family val="2"/>
        <scheme val="minor"/>
      </rPr>
      <t xml:space="preserv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t>
    </r>
    <r>
      <rPr>
        <b/>
        <sz val="11"/>
        <color theme="1"/>
        <rFont val="Calibri"/>
        <family val="2"/>
        <scheme val="minor"/>
      </rPr>
      <t>Fraud</t>
    </r>
    <r>
      <rPr>
        <sz val="11"/>
        <color theme="1"/>
        <rFont val="Calibri"/>
        <family val="2"/>
        <scheme val="minor"/>
      </rPr>
      <t xml:space="preserve"> typically occurs with regard to finance. </t>
    </r>
    <r>
      <rPr>
        <b/>
        <sz val="11"/>
        <color theme="1"/>
        <rFont val="Calibri"/>
        <family val="2"/>
        <scheme val="minor"/>
      </rPr>
      <t>Corruption</t>
    </r>
    <r>
      <rPr>
        <sz val="11"/>
        <color theme="1"/>
        <rFont val="Calibri"/>
        <family val="2"/>
        <scheme val="minor"/>
      </rPr>
      <t xml:space="preserve">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r>
  </si>
  <si>
    <t xml:space="preserve">(1) Simple count of the number of disciplinary cases for misconduct related to fraud and corruption </t>
  </si>
  <si>
    <t xml:space="preserve">Muncipal Legal department </t>
  </si>
  <si>
    <t xml:space="preserve">The measure is cumulative for the year to date for the total number of cases that have been active in the financial year. </t>
  </si>
  <si>
    <t>C24 (GG)</t>
  </si>
  <si>
    <t xml:space="preserve">Number of council meetings disrupted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</si>
  <si>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</si>
  <si>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r>
      <t xml:space="preserve">The number of council meetings where an unplanned disruption forces the municipal council to abandon the proceedings as originally scheduled and it is unable to conclude the agenda on account of the disruption. </t>
    </r>
    <r>
      <rPr>
        <b/>
        <sz val="11"/>
        <color theme="1"/>
        <rFont val="Calibri"/>
        <family val="2"/>
        <scheme val="minor"/>
      </rPr>
      <t>"Disruption"</t>
    </r>
    <r>
      <rPr>
        <sz val="11"/>
        <color theme="1"/>
        <rFont val="Calibri"/>
        <family val="2"/>
        <scheme val="minor"/>
      </rPr>
      <t>,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r>
  </si>
  <si>
    <t>(1) Simple count of all Council meetings where a disruption occurred</t>
  </si>
  <si>
    <t>Council Meeting Minutes</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</si>
  <si>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</si>
  <si>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C25 (GG)</t>
  </si>
  <si>
    <t xml:space="preserve">Number of protests reported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</si>
  <si>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</si>
  <si>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</si>
  <si>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C26 (GG)</t>
  </si>
  <si>
    <t>R-value of all tenders awarded</t>
  </si>
  <si>
    <t xml:space="preserve">The indicator monitors the R-value of tenders awarded by the municipality as an indication of the scale of outsourcing the work of the municipality. </t>
  </si>
  <si>
    <r>
      <t xml:space="preserve">The Cumulative R-value of all tenders awarded. A </t>
    </r>
    <r>
      <rPr>
        <b/>
        <sz val="11"/>
        <color theme="1"/>
        <rFont val="Calibri (Body)"/>
      </rPr>
      <t>tender</t>
    </r>
    <r>
      <rPr>
        <sz val="11"/>
        <color theme="1"/>
        <rFont val="Calibri (Body)"/>
      </rPr>
      <t xml:space="preserve"> is an invitation to bid for a project. A tender is 'awarded' when the municipality officially selects an individual/company to carry out the work required to complete a project. </t>
    </r>
  </si>
  <si>
    <t xml:space="preserve">(1) Sum of the R-value of all tenders awarded by a municipality </t>
  </si>
  <si>
    <t>Municipal Financial records</t>
  </si>
  <si>
    <t xml:space="preserve">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 </t>
  </si>
  <si>
    <t>C27 (GG)</t>
  </si>
  <si>
    <t>Number of all awards made in terms of Section 36 of the MFMA Municipal Supply Chain Management Regulations:</t>
  </si>
  <si>
    <t xml:space="preserve">The indicator monitors the frequency with which the municipality does not follow normal Supply Chain Management processes in the awarding of tenders. It is also a requirement that such awards are tabled at Council meetings. </t>
  </si>
  <si>
    <r>
      <t xml:space="preserve">The number of tenders awarded in terms of Section 36 of the MFMA and the Municipal Supply Chain Management Regulations. </t>
    </r>
    <r>
      <rPr>
        <b/>
        <sz val="11"/>
        <color theme="1"/>
        <rFont val="Calibri (Body)"/>
      </rPr>
      <t xml:space="preserve">Section 36 of the MFMA and the Municipal Supply Chain Management Regulations of 2005 </t>
    </r>
    <r>
      <rPr>
        <sz val="11"/>
        <color theme="1"/>
        <rFont val="Calibri (Body)"/>
      </rPr>
      <t>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r>
  </si>
  <si>
    <t xml:space="preserve">(1) Simple count of the number of tenders awarded in terms of Section 36 of the MFMA Municipal Supply Chain Management Regulations </t>
  </si>
  <si>
    <t>Cumulative for the year to date.</t>
  </si>
  <si>
    <t>C28 (GG)</t>
  </si>
  <si>
    <t xml:space="preserve">R-value of all awards made in terms of Section 36 of the MFMA Municipal Supply Chain Management Regulations: </t>
  </si>
  <si>
    <t>The indicator monitors the R-value of all awards by the municipality which does not follow normal Supply Chain Management processes as an indication of the scale of awards.</t>
  </si>
  <si>
    <r>
      <t xml:space="preserve">The R-value of all tenders awarded in terms of Section 36 of the MFMA and the Municipal Supply Chain Management Regulations. </t>
    </r>
    <r>
      <rPr>
        <b/>
        <sz val="11"/>
        <color theme="1"/>
        <rFont val="Calibri (Body)"/>
      </rPr>
      <t xml:space="preserve">Section 36 of the MFMA and the Municipal Supply Chain Management Regulations of 2005 </t>
    </r>
    <r>
      <rPr>
        <sz val="11"/>
        <color theme="1"/>
        <rFont val="Calibri (Body)"/>
      </rPr>
      <t>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r>
  </si>
  <si>
    <t xml:space="preserve">(1) Sum of the R-value of all tenders awarded in terms of Section 36 of the MFMA Municipal Supply Chain Management Regulations </t>
  </si>
  <si>
    <t>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</si>
  <si>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</si>
  <si>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</si>
  <si>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</si>
  <si>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r>
      <t xml:space="preserve">The number of applications for rezoning a property for commercial purposes approved. </t>
    </r>
    <r>
      <rPr>
        <b/>
        <sz val="11"/>
        <color theme="1"/>
        <rFont val="Calibri (Body)"/>
      </rPr>
      <t xml:space="preserve">Rezoning a property for commercial purposes </t>
    </r>
    <r>
      <rPr>
        <sz val="11"/>
        <color theme="1"/>
        <rFont val="Calibri (Body)"/>
      </rPr>
      <t>is when the initial classification assigned for the use of a property (e.g. for residential purposes) is adjusted so that it permits business to be conducted on the property.</t>
    </r>
  </si>
  <si>
    <t xml:space="preserve">(1) Simple count of the number of applications for rezoning a property for commercial purposes approved </t>
  </si>
  <si>
    <t>C30 (GG)</t>
  </si>
  <si>
    <t xml:space="preserve">Number of business licenses approved: </t>
  </si>
  <si>
    <t xml:space="preserve">This indicator measures the amount of business licenses a municipality approves. It is indicative of both demand as well as potential 'red-tape' impediments to doing business. </t>
  </si>
  <si>
    <r>
      <t xml:space="preserve">The number of business licenses approved. </t>
    </r>
    <r>
      <rPr>
        <b/>
        <sz val="11"/>
        <color theme="1"/>
        <rFont val="Calibri (Body)"/>
      </rPr>
      <t>Business licenses</t>
    </r>
    <r>
      <rPr>
        <sz val="11"/>
        <color theme="1"/>
        <rFont val="Calibri (Body)"/>
      </rPr>
      <t xml:space="preserve"> are permits issued by the municipality that allow individuals or companies to conduct business within the municipal area. It is the authorization to operate a business issued by the local government.</t>
    </r>
  </si>
  <si>
    <t>(1) Simple count of the number of business licenses approved</t>
  </si>
  <si>
    <t>C31 (GG)</t>
  </si>
  <si>
    <t>Number of approved posts in the municipality with regard to municipal infrastructure:</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</si>
  <si>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</si>
  <si>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r>
      <t xml:space="preserve">The number of approved posts in the municipality with regard to municipal infrastructure. </t>
    </r>
    <r>
      <rPr>
        <b/>
        <sz val="11"/>
        <color theme="1"/>
        <rFont val="Calibri (Body)"/>
      </rPr>
      <t>Municipal infrastructure</t>
    </r>
    <r>
      <rPr>
        <sz val="11"/>
        <color theme="1"/>
        <rFont val="Calibri (Body)"/>
      </rPr>
      <t xml:space="preserv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r>
  </si>
  <si>
    <t>(1) Simple count of the number of approved posts in the municipality with regard to municipal infrastructure</t>
  </si>
  <si>
    <t xml:space="preserve">This indicator can be used with the following indicator to calculate the vacancy rate for municipal infrastructure related posts within the municipality. </t>
  </si>
  <si>
    <t>C32 (GG)</t>
  </si>
  <si>
    <t xml:space="preserve">Number of positions filled with regard to municipal infrastructure: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</si>
  <si>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</si>
  <si>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r>
      <t xml:space="preserve">The number of municipal infrastructure positions filled. </t>
    </r>
    <r>
      <rPr>
        <b/>
        <sz val="11"/>
        <color theme="1"/>
        <rFont val="Calibri (Body)"/>
      </rPr>
      <t>Municipal infrastructure</t>
    </r>
    <r>
      <rPr>
        <sz val="11"/>
        <color theme="1"/>
        <rFont val="Calibri (Body)"/>
      </rPr>
      <t xml:space="preserv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r>
  </si>
  <si>
    <t>(1) Simple count of the number of municipal infrastructure positions filled</t>
  </si>
  <si>
    <t xml:space="preserve">This indicator can be used with the preceding indicator to calculate the vacancy rate for municipal infrastructure related posts within the municipality. Non-cumulative, as at the time of reporting. </t>
  </si>
  <si>
    <t>C33 (GG)</t>
  </si>
  <si>
    <t>Number of tenders over R200 000 awarded:</t>
  </si>
  <si>
    <t xml:space="preserve">This indicator monitors the frequency with which a municipality awards tenders above the value of R200 000. It is indicative of the frequency of tenders of a value above R200 000 are awarded.  </t>
  </si>
  <si>
    <r>
      <t xml:space="preserve">The number of tenders over R200 000 awarded. </t>
    </r>
    <r>
      <rPr>
        <b/>
        <sz val="11"/>
        <color theme="1"/>
        <rFont val="Calibri (Body)"/>
      </rPr>
      <t xml:space="preserve"> </t>
    </r>
    <r>
      <rPr>
        <sz val="11"/>
        <color theme="1"/>
        <rFont val="Calibri (Body)"/>
      </rPr>
      <t xml:space="preserve">A </t>
    </r>
    <r>
      <rPr>
        <b/>
        <sz val="11"/>
        <color theme="1"/>
        <rFont val="Calibri (Body)"/>
      </rPr>
      <t>tender</t>
    </r>
    <r>
      <rPr>
        <sz val="11"/>
        <color theme="1"/>
        <rFont val="Calibri (Body)"/>
      </rPr>
      <t xml:space="preserve"> is an invitation to bid for a project. A tender is 'awarded' when the municipality officially selects an individual/company to carry out the work required to complete a project. </t>
    </r>
  </si>
  <si>
    <t>(1) Simple count of the number of tenders over R200 000 awarded</t>
  </si>
  <si>
    <t>Municipal Financial Records</t>
  </si>
  <si>
    <t>C34 (GG)</t>
  </si>
  <si>
    <t xml:space="preserve">Number of months the Municipal Managers' position has been filled (not Acting): </t>
  </si>
  <si>
    <t xml:space="preserve">This indicator measures the continuous duration of time the municipality's Municipal Manager position has been filled. Continuity in senior posts is indicative or institutional stability and functional municipal administrations. </t>
  </si>
  <si>
    <r>
      <t xml:space="preserve">The number of continuous months the Municipal Managers' position has been filled (not Acting). </t>
    </r>
    <r>
      <rPr>
        <b/>
        <sz val="11"/>
        <color theme="1"/>
        <rFont val="Calibri (Body)"/>
      </rPr>
      <t xml:space="preserve"> </t>
    </r>
    <r>
      <rPr>
        <sz val="11"/>
        <color theme="1"/>
        <rFont val="Calibri (Body)"/>
      </rPr>
      <t xml:space="preserve">A </t>
    </r>
    <r>
      <rPr>
        <b/>
        <sz val="11"/>
        <color theme="1"/>
        <rFont val="Calibri (Body)"/>
      </rPr>
      <t>municipal manager (MM)</t>
    </r>
    <r>
      <rPr>
        <sz val="11"/>
        <color theme="1"/>
        <rFont val="Calibri (Body)"/>
      </rPr>
      <t xml:space="preserve"> is appointed by council in terms of Section 56 of the Municipal Systems Act.</t>
    </r>
  </si>
  <si>
    <t>(1) Simple count of the number of continuous months the Municipal Managers' position has been filled (not Acting)</t>
  </si>
  <si>
    <t xml:space="preserve">Non-cumulative, as at the time of reporting. </t>
  </si>
  <si>
    <t>C35 (GG)</t>
  </si>
  <si>
    <t xml:space="preserve">Number of months the Chief Financial Officers' position has been filled (not Acting): </t>
  </si>
  <si>
    <t xml:space="preserve">This indicator measures the continuous duration of time the municipality's Chief Financial Officer post has been filled. Continuity in senior posts is indicative or institutional stability and functional municipal administrations. </t>
  </si>
  <si>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</si>
  <si>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t>(1) Simple count of the number of months the Chief Financial Officer's position has been filled (not Acting)</t>
  </si>
  <si>
    <t>C36 (GG)</t>
  </si>
  <si>
    <t>Number of vacant posts of senior managers:</t>
  </si>
  <si>
    <t>This indicator measures the extent of vacancies in terms of the municipality's senior management posts.</t>
  </si>
  <si>
    <r>
      <t xml:space="preserve">The number of vacant posts among senior managers within the municipality. A </t>
    </r>
    <r>
      <rPr>
        <b/>
        <sz val="11"/>
        <color theme="1"/>
        <rFont val="Calibri (Body)"/>
      </rPr>
      <t>senior manager</t>
    </r>
    <r>
      <rPr>
        <sz val="11"/>
        <color theme="1"/>
        <rFont val="Calibri (Body)"/>
      </rPr>
      <t xml:space="preserve"> is a municipal manager, appointed in terms of section 57 of the Municipal Systems Act, and includes managers directly acountable to a municipal manager appointed in terms of section 56 of the Act.</t>
    </r>
  </si>
  <si>
    <t>(1) Simple count of the number of vacant posts for senior managers</t>
  </si>
  <si>
    <t>C37 (GG)</t>
  </si>
  <si>
    <t>Number of approved posts in the treasury and budget office:</t>
  </si>
  <si>
    <t xml:space="preserve">This indicator measures the number of approved posts within a municipality's budget and treasury office as an indicator of intended municipal capacity. </t>
  </si>
  <si>
    <r>
      <t xml:space="preserve">The number of approved posts in the treasury and budget office. The </t>
    </r>
    <r>
      <rPr>
        <b/>
        <sz val="11"/>
        <color theme="1"/>
        <rFont val="Calibri (Body)"/>
      </rPr>
      <t>Budget and Treasury office</t>
    </r>
    <r>
      <rPr>
        <sz val="11"/>
        <color theme="1"/>
        <rFont val="Calibri (Body)"/>
      </rPr>
      <t xml:space="preserv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t>
    </r>
    <r>
      <rPr>
        <b/>
        <sz val="11"/>
        <color theme="1"/>
        <rFont val="Calibri (Body)"/>
      </rPr>
      <t xml:space="preserve">approved job </t>
    </r>
    <r>
      <rPr>
        <sz val="11"/>
        <color theme="1"/>
        <rFont val="Calibri (Body)"/>
      </rPr>
      <t xml:space="preserve">post refers to employment posts that have been developed in relation to the Municipal Structures Act of 1998 and the Municipal Finance Management Act of 2003, and has been approved by the Muncipal Manager. </t>
    </r>
  </si>
  <si>
    <t>(1) Simple count of the number of approved post in the treasury and budget office</t>
  </si>
  <si>
    <t xml:space="preserve">This indicator can be used with the following indicator to calculate the vacancy rate for the budget and treasury office within the municipality. </t>
  </si>
  <si>
    <t>C38 (GG)</t>
  </si>
  <si>
    <t>Number of filled posts in the treasury and budget office:</t>
  </si>
  <si>
    <t xml:space="preserve">This indicator measures the number of the municipality's filled posts related to the treasury and budget office as an indicator of municipal capacity.  </t>
  </si>
  <si>
    <r>
      <t xml:space="preserve">The number of filled posts in the treasury and budget office. The </t>
    </r>
    <r>
      <rPr>
        <b/>
        <sz val="11"/>
        <color theme="1"/>
        <rFont val="Calibri (Body)"/>
      </rPr>
      <t>Budget and Treasury office</t>
    </r>
    <r>
      <rPr>
        <sz val="11"/>
        <color theme="1"/>
        <rFont val="Calibri (Body)"/>
      </rPr>
      <t xml:space="preserv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r>
  </si>
  <si>
    <t>(1) Simple count of the number of filled posts in the treasury and budget office</t>
  </si>
  <si>
    <t xml:space="preserve">Non-cumulative, as at the time of reporting. This indicator can be used with the preceding indicator to calculate the vacancy rate for the budget and treasury office within the municipality. </t>
  </si>
  <si>
    <t>C39 (GG)</t>
  </si>
  <si>
    <t>Number of approved posts in the development and planning department:</t>
  </si>
  <si>
    <t xml:space="preserve">This indicator monitors the extent to which a municipality formally specifies approved posts within its development and planning department. It is an indicator of intended municipal capacity. </t>
  </si>
  <si>
    <r>
      <t xml:space="preserve">The number of approved post in the planning and development department. A </t>
    </r>
    <r>
      <rPr>
        <b/>
        <sz val="11"/>
        <color theme="1"/>
        <rFont val="Calibri"/>
        <family val="2"/>
        <scheme val="minor"/>
      </rPr>
      <t>development and planning department</t>
    </r>
    <r>
      <rPr>
        <sz val="11"/>
        <color theme="1"/>
        <rFont val="Calibri"/>
        <family val="2"/>
        <scheme val="minor"/>
      </rPr>
      <t xml:space="preserve"> is charged with the planning function within the municipality. An </t>
    </r>
    <r>
      <rPr>
        <b/>
        <sz val="11"/>
        <color theme="1"/>
        <rFont val="Calibri"/>
        <family val="2"/>
        <scheme val="minor"/>
      </rPr>
      <t xml:space="preserve">approved job </t>
    </r>
    <r>
      <rPr>
        <sz val="11"/>
        <color theme="1"/>
        <rFont val="Calibri"/>
        <family val="2"/>
        <scheme val="minor"/>
      </rPr>
      <t xml:space="preserve">post refers to employment posts that have been developed in relation to the Municipal Structures Act of 1998 and the Municipal Finance Management Act of 2003, and has been approved by the Muncipal Manager. </t>
    </r>
  </si>
  <si>
    <t>(1) Simple count of the number of approved post in the development and planning department</t>
  </si>
  <si>
    <t xml:space="preserve">This indicator can be used with the following indicator  to calculate the vacancy rate for the planning department within the municipality. </t>
  </si>
  <si>
    <t>C40 (GG)</t>
  </si>
  <si>
    <t>Number of filled posts in the development and planning department</t>
  </si>
  <si>
    <t xml:space="preserve">This indicator monitors the extent to which a municipality fills posts within its development and planning department. It is an indicator of municipal capacity related to this function. </t>
  </si>
  <si>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</si>
  <si>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 xml:space="preserve">Non-cumulative, as at the time of reporting. This indicator can be used with the preceding indicator to calculate the vacancy rate for the planning department within the municipality. </t>
  </si>
  <si>
    <t>C41 (GG)</t>
  </si>
  <si>
    <t>Number of approved engineer posts in the municipality:</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</si>
  <si>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</si>
  <si>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r>
      <t xml:space="preserve">The number of approved engineering posts. An </t>
    </r>
    <r>
      <rPr>
        <b/>
        <sz val="11"/>
        <color theme="1"/>
        <rFont val="Calibri (Body)"/>
      </rPr>
      <t>engineer</t>
    </r>
    <r>
      <rPr>
        <sz val="11"/>
        <color theme="1"/>
        <rFont val="Calibri (Body)"/>
      </rPr>
      <t xml:space="preserve"> is a person who designs, builds, or maintains engines, machines, or structures. An </t>
    </r>
    <r>
      <rPr>
        <b/>
        <sz val="11"/>
        <color theme="1"/>
        <rFont val="Calibri (Body)"/>
      </rPr>
      <t>approved job</t>
    </r>
    <r>
      <rPr>
        <sz val="11"/>
        <color theme="1"/>
        <rFont val="Calibri (Body)"/>
      </rPr>
      <t xml:space="preserve"> post refers to employment posts that have been developed in relation to the Municipal Structures Act of 1998 and the Municipal Finance Management Act of 2003, and has been approved by the Muncipal Manager. </t>
    </r>
  </si>
  <si>
    <t>(1) Simple count of the number of approved engineer posts</t>
  </si>
  <si>
    <t xml:space="preserve">This indicator can be used with the indicator to calculate the vacancy rate for engineers within the municipality. </t>
  </si>
  <si>
    <t>C42 (GG)</t>
  </si>
  <si>
    <t>Number of registered engineers employed in approved posts</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</si>
  <si>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</si>
  <si>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r>
      <t xml:space="preserve">The number of registered engineers employed in approved posts. A </t>
    </r>
    <r>
      <rPr>
        <b/>
        <sz val="11"/>
        <color theme="1"/>
        <rFont val="Calibri"/>
        <family val="2"/>
        <scheme val="minor"/>
      </rPr>
      <t>Registered professional enginee</t>
    </r>
    <r>
      <rPr>
        <sz val="11"/>
        <color theme="1"/>
        <rFont val="Calibri"/>
        <family val="2"/>
        <scheme val="minor"/>
      </rPr>
      <t xml:space="preserve">r is a person who is registered as a professional engineer with an official organising body. In South Africa, the statutory body for the engineering profession is the Engineering Council of South Africa (ECSA).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 </t>
    </r>
  </si>
  <si>
    <t>(1) Simple count of the number of registered engineers employed in approved posts</t>
  </si>
  <si>
    <t xml:space="preserve">Non-cumulative, as at the time of reporting. 
Disaggregation note- Municipalities should be prepared to disaggregate this data in terms of women, youth and persons with disabilities upon request. </t>
  </si>
  <si>
    <t>C43 (GG)</t>
  </si>
  <si>
    <t>Number of engineers employed in approved posts:</t>
  </si>
  <si>
    <t xml:space="preserve">This indicator monitors the extent to which a municipality has employed engineering capacity in its municipal structure. As a specialised and scarce skill, engineers are sought after for their key role in relation to infrastructure development. </t>
  </si>
  <si>
    <r>
      <t xml:space="preserve">The number of engineers employed in approved posts. An </t>
    </r>
    <r>
      <rPr>
        <b/>
        <sz val="11"/>
        <color theme="1"/>
        <rFont val="Calibri"/>
        <family val="2"/>
        <scheme val="minor"/>
      </rPr>
      <t xml:space="preserve">engineer </t>
    </r>
    <r>
      <rPr>
        <sz val="11"/>
        <color theme="1"/>
        <rFont val="Calibri"/>
        <family val="2"/>
        <scheme val="minor"/>
      </rPr>
      <t xml:space="preserve">is a person who designs, builds, or maintains engines, machines, or structures with a formal qualification of a BScEng or BEng. An </t>
    </r>
    <r>
      <rPr>
        <b/>
        <sz val="11"/>
        <color theme="1"/>
        <rFont val="Calibri"/>
        <family val="2"/>
        <scheme val="minor"/>
      </rPr>
      <t xml:space="preserve">approved job </t>
    </r>
    <r>
      <rPr>
        <sz val="11"/>
        <color theme="1"/>
        <rFont val="Calibri"/>
        <family val="2"/>
        <scheme val="minor"/>
      </rPr>
      <t>post refers to employment posts that have been developed in relation to the Municipal Structures Act of 1998 and the Municipal Finance Management Act of 2003, and has been approved by the Muncipal Manager.</t>
    </r>
  </si>
  <si>
    <t>(1) Simple count of the number of engineers employed in approved posts</t>
  </si>
  <si>
    <t xml:space="preserve">Non-cumulative, as at the time of reporting. This indicator can be used with the earlier indicator to calculate the vacancy rate for engineers within the municipality. 
Disaggregation note- Municipalities should be prepared to disaggregate this data in terms of women, youth and persons with disabilities upon request. </t>
  </si>
  <si>
    <t>C44 (GG)</t>
  </si>
  <si>
    <t>Number of discliplinary cases in the municipality:</t>
  </si>
  <si>
    <t xml:space="preserve">This indicator measures the incidence of misconduct within the municipality by tracking the number of active disciplinary cases. </t>
  </si>
  <si>
    <r>
      <t xml:space="preserve">The number of active disciplinary cases within the municipality. A </t>
    </r>
    <r>
      <rPr>
        <b/>
        <sz val="11"/>
        <color theme="1"/>
        <rFont val="Calibri (Body)"/>
      </rPr>
      <t>disciplinary case</t>
    </r>
    <r>
      <rPr>
        <sz val="11"/>
        <color theme="1"/>
        <rFont val="Calibri (Body)"/>
      </rPr>
      <t xml:space="preserve"> is a formal procedure initiated in relation to alleged misconduct on the part of an employee which may result in a warning, sanction or dismissal. </t>
    </r>
  </si>
  <si>
    <t>(1) Simple count of the number of disciplinary cases</t>
  </si>
  <si>
    <t>C45 (GG)</t>
  </si>
  <si>
    <t>Number of finalised disciplinary cases:</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</si>
  <si>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</si>
  <si>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 xml:space="preserve">The number of finalised disciplinary cases within the municipality. A disciplinary case is a formal procedure initiated in relation to alleged misconduct on the part of an employee which may result in a warning, sanction or dismissal. </t>
  </si>
  <si>
    <t>(1) Simple count of the number of finalised disciplinary cases</t>
  </si>
  <si>
    <t>C46 (ENV)</t>
  </si>
  <si>
    <t>Number of approved waste management posts in the municipality:</t>
  </si>
  <si>
    <t xml:space="preserve">This indicator monitors the extent to which a municipality has intended waste management capacity in its municipal structure.  This is an indicator of municipal capacity. </t>
  </si>
  <si>
    <r>
      <t xml:space="preserve">The number of approved waste management posts. </t>
    </r>
    <r>
      <rPr>
        <b/>
        <sz val="11"/>
        <color theme="1"/>
        <rFont val="Calibri (Body)"/>
      </rPr>
      <t xml:space="preserve">Waste management </t>
    </r>
    <r>
      <rPr>
        <sz val="11"/>
        <color theme="1"/>
        <rFont val="Calibri (Body)"/>
      </rPr>
      <t xml:space="preserve">includes the activities and actions required to manage waste from its inception to its final disposal. This includes the collection, transport, treatment and disposal of waste, together with monitoring and regulation of the waste management process. An </t>
    </r>
    <r>
      <rPr>
        <b/>
        <sz val="11"/>
        <color theme="1"/>
        <rFont val="Calibri (Body)"/>
      </rPr>
      <t>approved job post</t>
    </r>
    <r>
      <rPr>
        <sz val="11"/>
        <color theme="1"/>
        <rFont val="Calibri (Body)"/>
      </rPr>
      <t xml:space="preserve"> refers to employment posts that have been developed in relation to the Municipal Structures Act of 1998 and the Municipal Finance Management Act of 2003, and has been approved by the Muncipal Manager.</t>
    </r>
  </si>
  <si>
    <t>(1) Simple count of the number of approved waste management posts in the municipality</t>
  </si>
  <si>
    <t xml:space="preserve">This indicator can be used with the following indicator to calculate the vacancy rate for waste management within the municipality. </t>
  </si>
  <si>
    <t>C47 (ENV)</t>
  </si>
  <si>
    <t>Number of waste management posts filled:</t>
  </si>
  <si>
    <t xml:space="preserve">This indicator monitors the extent to which a municipality has actual waste management capacity in its municipal structure.  This is an indicator of municipal capacity. </t>
  </si>
  <si>
    <r>
      <t xml:space="preserve">The number of waste management posts filled in terms of the approved structure. </t>
    </r>
    <r>
      <rPr>
        <b/>
        <sz val="11"/>
        <color theme="1"/>
        <rFont val="Calibri"/>
        <family val="2"/>
        <scheme val="minor"/>
      </rPr>
      <t>Waste management</t>
    </r>
    <r>
      <rPr>
        <sz val="11"/>
        <color theme="1"/>
        <rFont val="Calibri"/>
        <family val="2"/>
        <scheme val="minor"/>
      </rPr>
      <t xml:space="preserve"> includes the activities and actions required to manage waste from its inception to its final disposal. This includes the collection, transport, treatment and disposal of waste, together with monitoring and regulation of the waste management process.</t>
    </r>
  </si>
  <si>
    <t>(1) Simple count of the number of filled waste management posts</t>
  </si>
  <si>
    <t xml:space="preserve">Non-cumulative, as at the time of reporting. This indicator can be used with the preceding indicator to calculate the vacancy rate for waste management within the municipality. </t>
  </si>
  <si>
    <t>C48 (EE)</t>
  </si>
  <si>
    <t>Number of approved electrician posts in the municipality:</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</si>
  <si>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</si>
  <si>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r>
      <t xml:space="preserve">The number of approved electrician posts. An </t>
    </r>
    <r>
      <rPr>
        <b/>
        <sz val="11"/>
        <color theme="1"/>
        <rFont val="Calibri"/>
        <family val="2"/>
        <scheme val="minor"/>
      </rPr>
      <t>electricia</t>
    </r>
    <r>
      <rPr>
        <sz val="11"/>
        <color theme="1"/>
        <rFont val="Calibri"/>
        <family val="2"/>
        <scheme val="minor"/>
      </rPr>
      <t>n is an individual who installs and maintains electrical equipment</t>
    </r>
    <r>
      <rPr>
        <b/>
        <sz val="11"/>
        <color theme="1"/>
        <rFont val="Calibri"/>
        <family val="2"/>
        <scheme val="minor"/>
      </rPr>
      <t>.</t>
    </r>
    <r>
      <rPr>
        <sz val="11"/>
        <color theme="1"/>
        <rFont val="Calibri"/>
        <family val="2"/>
        <scheme val="minor"/>
      </rPr>
      <t xml:space="preserve"> An </t>
    </r>
    <r>
      <rPr>
        <b/>
        <sz val="11"/>
        <color theme="1"/>
        <rFont val="Calibri"/>
        <family val="2"/>
        <scheme val="minor"/>
      </rPr>
      <t xml:space="preserve">approved job </t>
    </r>
    <r>
      <rPr>
        <sz val="11"/>
        <color theme="1"/>
        <rFont val="Calibri"/>
        <family val="2"/>
        <scheme val="minor"/>
      </rPr>
      <t>post refers to employment posts that have been developed in relation to the Municipal Structures Act of 1998 and the Municipal Finance Management Act of 2003, and has been approved by the Muncipal Manager.</t>
    </r>
  </si>
  <si>
    <t>(1) Simple count of the number of approved electrician posts in the municipality</t>
  </si>
  <si>
    <t xml:space="preserve">This indicator can be used with the following indicator to calculate the vacancy rate for electricians within the municipality. </t>
  </si>
  <si>
    <t>C49 (EE)</t>
  </si>
  <si>
    <t>Number of electricians employed in approved posts:</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</si>
  <si>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</si>
  <si>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r>
      <t xml:space="preserve">The number of electricians employed in approved posts in terms of the approved structure. An </t>
    </r>
    <r>
      <rPr>
        <b/>
        <sz val="11"/>
        <color theme="1"/>
        <rFont val="Calibri"/>
        <family val="2"/>
        <scheme val="minor"/>
      </rPr>
      <t>electrician</t>
    </r>
    <r>
      <rPr>
        <sz val="11"/>
        <color theme="1"/>
        <rFont val="Calibri"/>
        <family val="2"/>
        <scheme val="minor"/>
      </rPr>
      <t xml:space="preserve"> is an individual who installs and maintains electrical equipment.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</si>
  <si>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electricians employed in approved posts</t>
  </si>
  <si>
    <t xml:space="preserve">Non-cumulative, as at the time of reporting. This indicator can be used with the preceding indicator to calculate the vacancy rate for electricians within the municipality. 
</t>
  </si>
  <si>
    <t>C50 (WS)</t>
  </si>
  <si>
    <t>Number of approved water and wastewater management posts in the municipality:</t>
  </si>
  <si>
    <t xml:space="preserve">This indicator monitors the extent to which a municipality has intended water and wastewater capacity in its municipal structure.  This is an indicator of intended municipal capacity in relation to this specialised function. </t>
  </si>
  <si>
    <r>
      <t xml:space="preserve">The number of approved water and wastewater management posts. </t>
    </r>
    <r>
      <rPr>
        <b/>
        <sz val="11"/>
        <color theme="1"/>
        <rFont val="Calibri"/>
        <family val="2"/>
        <scheme val="minor"/>
      </rPr>
      <t xml:space="preserve">This refers to all posts pertaining to water, sanitation and wastewater management within the municipality. </t>
    </r>
    <r>
      <rPr>
        <sz val="11"/>
        <color theme="1"/>
        <rFont val="Calibri"/>
        <family val="2"/>
        <scheme val="minor"/>
      </rPr>
      <t xml:space="preserve">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</si>
  <si>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approved water and wastewater management posts in the municipality</t>
  </si>
  <si>
    <t xml:space="preserve">This indicator can be used with the following indicator to calculate the vacancy rate for water and wastewater positions within the municipality. </t>
  </si>
  <si>
    <t>C51 (WS)</t>
  </si>
  <si>
    <t>Number of filled water and wastewater management posts:</t>
  </si>
  <si>
    <t xml:space="preserve">This indicator monitors the extent to which a municipality has actual water and wastewater capacity in its municipal structure. This is an indicator of actual municipal capacity in relation to this specialised funciton. </t>
  </si>
  <si>
    <r>
      <t xml:space="preserve">The number of filled water and wastewater management posts in terms of the approved structure. </t>
    </r>
    <r>
      <rPr>
        <b/>
        <sz val="11"/>
        <color theme="1"/>
        <rFont val="Calibri"/>
        <family val="2"/>
        <scheme val="minor"/>
      </rPr>
      <t xml:space="preserve">This refers to all posts pertaining to water, sanitation and wastewater management within the municipality. </t>
    </r>
    <r>
      <rPr>
        <sz val="11"/>
        <color theme="1"/>
        <rFont val="Calibri"/>
        <family val="2"/>
        <scheme val="minor"/>
      </rPr>
      <t xml:space="preserve"> An </t>
    </r>
    <r>
      <rPr>
        <b/>
        <sz val="11"/>
        <color theme="1"/>
        <rFont val="Calibri"/>
        <family val="2"/>
        <scheme val="minor"/>
      </rPr>
      <t>approved job post</t>
    </r>
    <r>
      <rPr>
        <sz val="11"/>
        <color theme="1"/>
        <rFont val="Calibri"/>
        <family val="2"/>
        <scheme val="minor"/>
      </rPr>
      <t xml:space="preserve"> refers to employment posts that have been developed in relation to the Municipal Structures Act of 1998 and the Municipal Finance Management Act of 2003, and has been approved by the Muncipal Manager.</t>
    </r>
  </si>
  <si>
    <t>(1) Simple count of the number of filled water and wastewater management posts</t>
  </si>
  <si>
    <t xml:space="preserve">Non-cumulative, as at the time of reporting. This indicator can be used with the preceding indicator to calculate the vacancy rate for water and wastewater positions  within the municipality. </t>
  </si>
  <si>
    <t>C52 (HS)</t>
  </si>
  <si>
    <t>Number of maintained sports facilities</t>
  </si>
  <si>
    <t>This indicator monitors the number of municipality maintained sport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</si>
  <si>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facilities maintained by the municipality, inclusive of those owned by the municipality and those maintained by it through agreement for public access. A sports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</si>
  <si>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facilities maintained by the municipality
</t>
  </si>
  <si>
    <t>Municipal Parks and Recreation or relevant department</t>
  </si>
  <si>
    <t xml:space="preserve">A facility is inclusive of sports fields. All municipal sports fields would therefore be counted as “facilities”. </t>
  </si>
  <si>
    <t>C53 (HS)</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</si>
  <si>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</si>
  <si>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</si>
  <si>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</si>
  <si>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(1) Sum of the total land area (in square meters) of public outdoor recreation space maintained by the municipality, in the reporting period</t>
  </si>
  <si>
    <t>Municipal Parks and Recreation or relevant department, Municipal GIS</t>
  </si>
  <si>
    <t>C54 (HS)</t>
  </si>
  <si>
    <t>Number of municipality-owned community halls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</si>
  <si>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</si>
  <si>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</si>
  <si>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(1) Simple count of the number of community halls owned by the municipality, in the reporting period</t>
  </si>
  <si>
    <t>Municipal Asset Register</t>
  </si>
  <si>
    <t xml:space="preserve">The count is on the basis of one 'community hall' per site. If a site has multiple halls of varying sizes, they are still counted as one in relation to the 'main hall'. </t>
  </si>
  <si>
    <t>C55(HS)</t>
  </si>
  <si>
    <t>Number of housing recipients issued with title deeds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</si>
  <si>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</si>
  <si>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</si>
  <si>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</si>
  <si>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</si>
  <si>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</si>
  <si>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C56 (EE)</t>
  </si>
  <si>
    <t>Number of customers provided with an alternative energy supply (e.g. LPG or paraffin or biogel according to supply level standards)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</si>
  <si>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</si>
  <si>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</si>
  <si>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(1) Simple count of the number of customers provided with alternative energy supply within the municipal area</t>
  </si>
  <si>
    <t>Municipal records/ Electricity department</t>
  </si>
  <si>
    <t xml:space="preserve">The indicator is non-cumulative. It counts only those unique customers assissted within the reporting period. </t>
  </si>
  <si>
    <t>C57 (EE)</t>
  </si>
  <si>
    <t>Number of registered electricity consumers with a mini grid-based system in the municipal service area</t>
  </si>
  <si>
    <t xml:space="preserve">This indicator monitors the number of registered consumers with a mini grid-based electricity system in the municipal service area. Electricity is a key source of revenue for a municipality and anyone who connects embedded generation or supplements their municipal electricity supply is obliged to register with the municipality. This is in terms of Schedule 2 of the Electricity Act. </t>
  </si>
  <si>
    <t xml:space="preserve">The number of registered consumers with mini-based system in the municipal service area. A mini grid-based system is a set of electricity generators, and possibly energy storage systems, interconnected to a distribution network that supplies electricity to a localized group of customers. The indicator tracks the total number of registered consumers able to access electricity through alternative means, beyond municipal supply. 
</t>
  </si>
  <si>
    <t>(1) Simple count of the number of registered consumers with a connection to a mini grid-based system, in a municipal service area</t>
  </si>
  <si>
    <t xml:space="preserve">This indicator is non-cumulative. Only consumers who are registered electricity consumers with a municipality should be included in this indicator. </t>
  </si>
  <si>
    <t>C58 (EE)</t>
  </si>
  <si>
    <t>Total non-technical electricity losses in MWh (estimate)</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</si>
  <si>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</si>
  <si>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</si>
  <si>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 xml:space="preserve">(1) The amount of non-technical electricity loss (in kWh) in a municipal service area </t>
  </si>
  <si>
    <t>Electricity department, municipal supplier database or energy trading databases or relevant departments</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</si>
  <si>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</si>
  <si>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C59 (EE)</t>
  </si>
  <si>
    <t>Number of municipal buildings that consume renewable energy</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</si>
  <si>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</si>
  <si>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</si>
  <si>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Simple count of the number of municipal buildings that generate their own renewable energy or are supplied by embedded generation.</t>
  </si>
  <si>
    <t xml:space="preserve">This indicator is non-cumulative. </t>
  </si>
  <si>
    <t>C60(WS)</t>
  </si>
  <si>
    <t>Total number of sewer connections</t>
  </si>
  <si>
    <t>This indicator is intended to measure the scale of connection responsibility that a municipality has to manage in the entire municipal area. This gives a measurement of the extent of a municipality's sewer operation.</t>
  </si>
  <si>
    <t>The total number of sewer connections in the municipal area.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</si>
  <si>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</si>
  <si>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WSA</t>
  </si>
  <si>
    <t xml:space="preserve">Sewer connections in this instance refers to formal sewer connections only. The total number of sewer connections is inclusive of any new connections completed within the reporting period. </t>
  </si>
  <si>
    <t>C61 (WS)</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</si>
  <si>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</si>
  <si>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</si>
  <si>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</si>
  <si>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</si>
  <si>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 xml:space="preserve">The indicator is non-cumulative. It measures the number of chemical toilets in operation at a specific point in time. </t>
  </si>
  <si>
    <t>C62 (WS)</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</si>
  <si>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</si>
  <si>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</si>
  <si>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A VIP refers to a Ventilation Improve Pit Toilet which meets minumum standards in terms of the ventilation of the pit and toilet structure.</t>
  </si>
  <si>
    <t>(1) Simple count of the total number of VIPs within a municipal service area</t>
  </si>
  <si>
    <t>Based on the last available data within the municipal financial year.</t>
  </si>
  <si>
    <t>C63 (WS)</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</si>
  <si>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</si>
  <si>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</si>
  <si>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</si>
  <si>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(1) Sum of the volume of water (in kilolitres) delivered by water truck within the municipal area</t>
  </si>
  <si>
    <t xml:space="preserve">This indicator is cumulative over the financial year. It is water for consumptive purposes and not in relation to use by the fire brigade. </t>
  </si>
  <si>
    <t>C64 (TR)</t>
  </si>
  <si>
    <t>R-value of all direct municipal vehicle operational costs for public transport</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</si>
  <si>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</si>
  <si>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</si>
  <si>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(1) Sum of the R-value spent on all direct municipal vehicle operational costs for public transport within the municipal area, for the period of assessment</t>
  </si>
  <si>
    <t>Cumulative measure, for the year to date. This can be further disaggregated by vehicle type or category for lower level analysis.</t>
  </si>
  <si>
    <t>C65 (TR)</t>
  </si>
  <si>
    <t>Total number of scheduled public transport access points</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</si>
  <si>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</si>
  <si>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</si>
  <si>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</si>
  <si>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City GIS</t>
  </si>
  <si>
    <t>Non-cumulative. Public transport services which are not regularised (such as minibus taxis) or the responsibility of another sphere of government (e.g. commuter rail stations) are not included in this metric.</t>
  </si>
  <si>
    <t>C66 (TR)</t>
  </si>
  <si>
    <t>Number of passenger trips on scheduled municipal bus services</t>
  </si>
  <si>
    <t xml:space="preserve">C88 Consultations 2020 + 2022. </t>
  </si>
  <si>
    <t xml:space="preserve">The number of passenger trips is a common and core indicator of the performance of the public transport system. This data is critical for route and journey analyses of the public transport system. </t>
  </si>
  <si>
    <t>The number of operationalised passenger trips on scheduled municipal bus services, based on fare collection or trip capture on the system.</t>
  </si>
  <si>
    <t>(1) Simple count of the number of passenger trips taken on scheduled municipal bus services</t>
  </si>
  <si>
    <t xml:space="preserve">Cumulative indicator year to date. Excludes any public transport that does not generate verifiable ticket or passenger trip registrations. It is inclusive of all municipal bus services on municipality owned and contracted buses. A previous iteration of this indicator tracked weekday passenger trips but this was subsequently revised to be inclusive of all passenger trips on scheduled municipal bus services. </t>
  </si>
  <si>
    <t xml:space="preserve">C67 (FD) </t>
  </si>
  <si>
    <t>Number of paid full-time firefighters employed by the municipality</t>
  </si>
  <si>
    <t xml:space="preserve">This indicator monitors the extent to which a municipality employs firefighters on a paid, full-time basis, as indicative of the available municipal firefighting capacity. </t>
  </si>
  <si>
    <r>
      <t xml:space="preserve">The number of paid full-time firefighters employed by the municipality. A </t>
    </r>
    <r>
      <rPr>
        <b/>
        <sz val="11"/>
        <color theme="1"/>
        <rFont val="Calibri"/>
        <family val="2"/>
        <scheme val="minor"/>
      </rPr>
      <t>firefighter</t>
    </r>
    <r>
      <rPr>
        <sz val="11"/>
        <color theme="1"/>
        <rFont val="Calibri"/>
        <family val="2"/>
        <scheme val="minor"/>
      </rPr>
      <t xml:space="preserve">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r>
  </si>
  <si>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</si>
  <si>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</si>
  <si>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t>C68 (FD)</t>
  </si>
  <si>
    <t>Number of part-time and firefighter reservists in the service of the municipality</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</si>
  <si>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</si>
  <si>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r>
      <t>The number of part-time and firefighter reservists  in the service of the municipality. A</t>
    </r>
    <r>
      <rPr>
        <b/>
        <sz val="11"/>
        <color theme="1"/>
        <rFont val="Calibri"/>
        <family val="2"/>
        <scheme val="minor"/>
      </rPr>
      <t xml:space="preserve"> firefighter reservist</t>
    </r>
    <r>
      <rPr>
        <sz val="11"/>
        <color theme="1"/>
        <rFont val="Calibri"/>
        <family val="2"/>
        <scheme val="minor"/>
      </rPr>
      <t xml:space="preserve">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r>
  </si>
  <si>
    <r>
      <t xml:space="preserve">(1) Simple count of the number of part-time firefighters and </t>
    </r>
    <r>
      <rPr>
        <sz val="11"/>
        <color rgb="FFC00000"/>
        <rFont val="Calibri (Body)"/>
      </rPr>
      <t>firefighter</t>
    </r>
    <r>
      <rPr>
        <sz val="11"/>
        <color theme="1"/>
        <rFont val="Calibri (Body)"/>
      </rPr>
      <t xml:space="preserve"> reservists in the municipality</t>
    </r>
  </si>
  <si>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</si>
  <si>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C69 (FD)</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</si>
  <si>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</si>
  <si>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</si>
  <si>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r>
      <t xml:space="preserve">The number of displaced persons (regardless of their nationality) to whom the municipality delivered assistance within the municipal area. A </t>
    </r>
    <r>
      <rPr>
        <b/>
        <sz val="11"/>
        <color theme="1"/>
        <rFont val="Calibri"/>
        <family val="2"/>
        <scheme val="minor"/>
      </rPr>
      <t>displaced person</t>
    </r>
    <r>
      <rPr>
        <sz val="11"/>
        <color theme="1"/>
        <rFont val="Calibri"/>
        <family val="2"/>
        <scheme val="minor"/>
      </rPr>
      <t xml:space="preserve"> is person who was forced to or obliged to leave their home as a result of natural or human-made disasters, conflict, situations of generalised violence or violations of human rights. </t>
    </r>
    <r>
      <rPr>
        <b/>
        <sz val="11"/>
        <color theme="1"/>
        <rFont val="Calibri"/>
        <family val="2"/>
        <scheme val="minor"/>
      </rPr>
      <t>'Assistance'</t>
    </r>
    <r>
      <rPr>
        <sz val="11"/>
        <color theme="1"/>
        <rFont val="Calibri"/>
        <family val="2"/>
        <scheme val="minor"/>
      </rPr>
      <t xml:space="preserv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r>
  </si>
  <si>
    <t>(1) Simple count of the number of displaced persons to whom the municipality delivered assistance</t>
  </si>
  <si>
    <t>Disaster Management Centre</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</si>
  <si>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Disaggregation note- Municipalities should be prepared to disaggregate this data in terms of women, youth and persons with disabilities upon request. </t>
  </si>
  <si>
    <t>C70 (FD)</t>
  </si>
  <si>
    <t>Number of volunteer responders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</si>
  <si>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</si>
  <si>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r>
      <t>The number of volunteer responders in the service of the municipality. V</t>
    </r>
    <r>
      <rPr>
        <sz val="11"/>
        <rFont val="Calibri (Body)"/>
      </rPr>
      <t>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r>
  </si>
  <si>
    <t>(1) Simple count of the volunteer responders registered with the municipality</t>
  </si>
  <si>
    <t>Municipal Human Resource Management Systems/ Disaster Management Division</t>
  </si>
  <si>
    <t xml:space="preserve">Non-cumulative. Normalising the volunteer responder capacity to the population provides an international benchmark for volunteer response. The indicator measures the number of volunteer responders as at the end of the reporting period. </t>
  </si>
  <si>
    <t>C71 (LED)</t>
  </si>
  <si>
    <t>Number of procurement processes where disputes were raised</t>
  </si>
  <si>
    <t xml:space="preserve">This indicator monitors the extent to which tendering processes within the municipality are delayed as a result of disputes based on the outcome of these processes.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</si>
  <si>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</si>
  <si>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(1) Simple count of the number of procurement processes where disputes were raised</t>
  </si>
  <si>
    <t>Supply Chain Management Department</t>
  </si>
  <si>
    <t xml:space="preserve">Cumulative for the year. It measures the number of procurement processes, not the individual number of disputes. </t>
  </si>
  <si>
    <t>C72 (FD)</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</si>
  <si>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</si>
  <si>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</si>
  <si>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</si>
  <si>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(1) Actual date (dd/mm/yyyy) of the last municipal Disaster Management Plan tabled at Council</t>
  </si>
  <si>
    <t>Municipal Records</t>
  </si>
  <si>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</si>
  <si>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C73 (FD)</t>
  </si>
  <si>
    <t>Number of structural fires occurring in informal settlements</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</si>
  <si>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</si>
  <si>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</si>
  <si>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</si>
  <si>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</si>
  <si>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</si>
  <si>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C74 (FD)</t>
  </si>
  <si>
    <t>Number of dwellings in informal settelements affected by structural fires (estimate)</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</si>
  <si>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</si>
  <si>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</si>
  <si>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</si>
  <si>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</si>
  <si>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</si>
  <si>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75 (FD)</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</si>
  <si>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</si>
  <si>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</si>
  <si>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</si>
  <si>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</si>
  <si>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</si>
  <si>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Disaggregation note- Municipalities should be prepared to disaggregate this data in terms of women, youth and persons with disabilities upon request. </t>
  </si>
  <si>
    <t>C76 (LED)</t>
  </si>
  <si>
    <t>Number of SMMEs and informal businesses benefitting from municipal digitisation support programmes rolled out directly or in partnership with other stakeholders</t>
  </si>
  <si>
    <t>This indicator monitors the number of SMMEs and informal businesses benefitting from municipal digitisation support programmes rolled out directly or in partnership with other stakeholders.</t>
  </si>
  <si>
    <r>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t>
    </r>
    <r>
      <rPr>
        <b/>
        <sz val="11"/>
        <rFont val="Calibri"/>
        <family val="2"/>
        <scheme val="minor"/>
      </rPr>
      <t>SMME</t>
    </r>
    <r>
      <rPr>
        <sz val="11"/>
        <rFont val="Calibri"/>
        <family val="2"/>
        <scheme val="minor"/>
      </rPr>
      <t xml:space="preserve"> stands for </t>
    </r>
    <r>
      <rPr>
        <b/>
        <i/>
        <sz val="11"/>
        <rFont val="Calibri"/>
        <family val="2"/>
        <scheme val="minor"/>
      </rPr>
      <t>small, medium and micro-enterprises.</t>
    </r>
    <r>
      <rPr>
        <sz val="11"/>
        <rFont val="Calibri"/>
        <family val="2"/>
        <scheme val="minor"/>
      </rPr>
      <t xml:space="preserve">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r>
  </si>
  <si>
    <t>(1) Simple count of the number of SMMEs and informal businesses registered for municipal digitisation support programmes within the municipal area</t>
  </si>
  <si>
    <t>Cumulative, financial year to date.</t>
  </si>
  <si>
    <t>C77 (LED)</t>
  </si>
  <si>
    <t>B-BBEE Procurement Spend on Empowering Suppliers that are at least 51% black owned based</t>
  </si>
  <si>
    <t>This indicator monitors the municipality's R-value procurement spend on suppliers that are at least 51% black owned based</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</si>
  <si>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</si>
  <si>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51% black owned based </t>
  </si>
  <si>
    <t xml:space="preserve">Cumulative, financial year to date. </t>
  </si>
  <si>
    <t>C78 (LED)</t>
  </si>
  <si>
    <t xml:space="preserve">B-BBEE Procurement Spend on  Empowering Suppliers that are at least 30% black women owned </t>
  </si>
  <si>
    <t xml:space="preserve">This indicator monitors the municipality's R-value procurement spend on suppliers that are at least 30% black women owned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</si>
  <si>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</si>
  <si>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30% black women owned </t>
  </si>
  <si>
    <t>C79 (LED)</t>
  </si>
  <si>
    <t>B-BBEE Procurement Spend from all Empowering Suppliers based on the B-BBEE Procurement</t>
  </si>
  <si>
    <t>This indicator monitors the municipality's R-value procurement spend on all suppliers based on the B-BBEE Procurement</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</si>
  <si>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</si>
  <si>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(1) Total R-value of B-BBEE Procurement Spend on all suppliers</t>
  </si>
  <si>
    <t>C80 (LED)</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</si>
  <si>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</si>
  <si>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</si>
  <si>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</si>
  <si>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(1) dd/mm/yyyy of a Development Charges policy, or a policy that contains provisions for the levying of development charges within the municipality</t>
  </si>
  <si>
    <t>C81 (LED)</t>
  </si>
  <si>
    <t>Number of new business license applications</t>
  </si>
  <si>
    <t xml:space="preserve">This indicator monitors the number of new business applications received by the municipality. </t>
  </si>
  <si>
    <r>
      <t xml:space="preserve">The number of new business license applications received by the municipality. </t>
    </r>
    <r>
      <rPr>
        <b/>
        <sz val="11"/>
        <rFont val="Calibri"/>
        <family val="2"/>
        <scheme val="minor"/>
      </rPr>
      <t>Business license applications may be required by the municipality as it relates to food provision and other industtries</t>
    </r>
    <r>
      <rPr>
        <sz val="11"/>
        <rFont val="Calibri"/>
        <family val="2"/>
        <scheme val="minor"/>
      </rPr>
      <t xml:space="preserve">.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r>
  </si>
  <si>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</si>
  <si>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</si>
  <si>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C82 (LED)</t>
  </si>
  <si>
    <t>Value of Commercial Projects Constructed by adding all of the estimated costs of construction values on building permits</t>
  </si>
  <si>
    <t xml:space="preserve">The indicator measures the value of all commercial construction projects from the costs of building permits. It is an estimate of economic activity related to municipality-registered commercial construction. </t>
  </si>
  <si>
    <t xml:space="preserve">Municipal construction permits require the capturing of estimated costs for construction. This indicator aggregates all of the estimated costs for the construction permits granted by the municipality. </t>
  </si>
  <si>
    <t>(1) Sum of the R-value of all construction cost estimates provided in construction permit applications</t>
  </si>
  <si>
    <t>Planning department</t>
  </si>
  <si>
    <t>C83 (LED)</t>
  </si>
  <si>
    <t>Number of building plans approved after first review</t>
  </si>
  <si>
    <t>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 of building plans approved on first review there is an indication of the scale of first review approval. The review process typically consists of one to three City reviews. At present, most projects require at least two reviews. The number of reviews will depend on the level and complexity of the review and the completeness of the submission. Projects with complete drawings and thorough responses to staff’s comments should meet the two-review time line. Measuring the number of projects approved on first review is an indicator of the ease of meeting building plan compliance provisions within the municipality.</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</si>
  <si>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Where a building plan of any size, whether commercial or residential, is approved based on one round of municipal review, it is tracked for the purpose of this indicator.  </t>
  </si>
  <si>
    <t>(1) Simple count of the number of building plans approved after first review</t>
  </si>
  <si>
    <t>Building Development Management or relevant department</t>
  </si>
  <si>
    <t>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It should be considered in conjunction with HS2.22, LED3.13, C84 and C98.</t>
  </si>
  <si>
    <t>C84(LED)</t>
  </si>
  <si>
    <t>Number of building plans submitted for review</t>
  </si>
  <si>
    <t xml:space="preserve">This indicator measures the total number of building plans that are submitted to the municipality. It is an indication of scale of building plan submissions, regardless of size. </t>
  </si>
  <si>
    <t xml:space="preserve">The total number of building plans submitted for review to the municipality. The building plan review process is coordinated process for the review of projects and building plans which, when adjudicated as “approved”, generally results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 in total. </t>
  </si>
  <si>
    <t>(1) Simple count of the number of building plans submitted for review to the municipality</t>
  </si>
  <si>
    <t xml:space="preserve">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t>
  </si>
  <si>
    <t>C85(LED)</t>
  </si>
  <si>
    <t>Number of business licenses renewed</t>
  </si>
  <si>
    <t>This indicator monitors the extent to which business licenses are renewed within a municipal area.</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</si>
  <si>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</si>
  <si>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(1) Simple count of the number of business licenses renewed within the municipal area</t>
  </si>
  <si>
    <t>Cumulative, financial year to date</t>
  </si>
  <si>
    <t>C86 (LED)</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</si>
  <si>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</si>
  <si>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</si>
  <si>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</si>
  <si>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</si>
  <si>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</si>
  <si>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Disaggregation note- Municipalities should be prepared to disaggregate this data by household head in terms of women, youth and persons with disabilities upon request. </t>
  </si>
  <si>
    <t>C87 (LED)</t>
  </si>
  <si>
    <t>Number of firms in the formal sector split across 1-digit SIC codes</t>
  </si>
  <si>
    <t xml:space="preserve">This indicator monitors the number of formal business firms that are split across 1-digit SIC codes within the municipal area </t>
  </si>
  <si>
    <r>
      <t xml:space="preserve">The number of formal business firms that are split across 1-digit SIC codes within the municipal area for the quarter. The </t>
    </r>
    <r>
      <rPr>
        <b/>
        <sz val="11"/>
        <rFont val="Calibri"/>
        <family val="2"/>
        <scheme val="minor"/>
      </rPr>
      <t>Standard Industrial Classification (SIC)</t>
    </r>
    <r>
      <rPr>
        <sz val="11"/>
        <rFont val="Calibri"/>
        <family val="2"/>
        <scheme val="minor"/>
      </rPr>
      <t xml:space="preserve"> is a system for classifying industries by a four-digit code. It is used by government agencies to classify industry areas. In South Africa SIC codes 1 - 3 encompass the Agriculture, forestry and fishing sector; while SIC codes 5 -9 encompass the mining and quarrying sector.</t>
    </r>
  </si>
  <si>
    <t>(1) Simple count of the number of firms in the formal sector split across 1-digit SIC codes within the municipal area</t>
  </si>
  <si>
    <t>National Treasury via SARS</t>
  </si>
  <si>
    <t xml:space="preserve">Only available nationally. Must be supplied to metros by National Treasury. </t>
  </si>
  <si>
    <t>C88 (LED)</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</si>
  <si>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</si>
  <si>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</si>
  <si>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The number of businesses registered within the municipal area with SARS in terms of having submitted IT77 forms. This will include all businesses known to SARS with a physical address listed within the municipal area.</t>
  </si>
  <si>
    <t>(1) Simple count of the number of businesses registered to pay tax with SARS</t>
  </si>
  <si>
    <t>C89 (GG)</t>
  </si>
  <si>
    <t>Number of meetings of the Excutive or Mayoral Committee postponed due to lack of quorum</t>
  </si>
  <si>
    <t xml:space="preserve">This indicator monitors the number of meetings of the municipal executive or mayoral committee that were unable to sit because of insufficient attendance. </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</si>
  <si>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</si>
  <si>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(1) Simple count of the number of ExCo or Mayoral committee meetings that were postponed for lack of quorum</t>
  </si>
  <si>
    <t xml:space="preserve">Cumulative for the year to date. </t>
  </si>
  <si>
    <t>C90(ENV)</t>
  </si>
  <si>
    <t>Date of the last Climate Change Needs and Response Assessment tabled at Council</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</si>
  <si>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</si>
  <si>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</si>
  <si>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(1) DD/MM/YYYY of the last Climate Change Needs and Response Assessment tabled at a Municipal Council meeting. </t>
  </si>
  <si>
    <t>Council Records</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</si>
  <si>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</si>
  <si>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C91 (ENV)</t>
  </si>
  <si>
    <t>Date of the last Climate Change Response Implementation Plan tabled at Council</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</si>
  <si>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</si>
  <si>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</si>
  <si>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</si>
  <si>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</si>
  <si>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C92(GG)</t>
  </si>
  <si>
    <t>Number of agenda items deferred to the next council meeting</t>
  </si>
  <si>
    <t>CoGTA Back to Basics. The indicator relates to MTSF Priority 1: Building a capable, ethical and development state. It is aligned to the Outcome- Functional, efficient and integrated government.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</si>
  <si>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</si>
  <si>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</si>
  <si>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(1) Sum total number of all council agenda items deferred to the next meeting</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</si>
  <si>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</si>
  <si>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C92(GG)(1)</t>
  </si>
  <si>
    <t>C93(FM)</t>
  </si>
  <si>
    <t>Number of awards made in terms of SCM Reg 32</t>
  </si>
  <si>
    <t>Financial Management indicator consultations, compliance in terms of MFMA SCM Reg 32 and MFMA Circular 96.</t>
  </si>
  <si>
    <t>To determine whether the use of "piggy back" contracts is justified and indicates the correct interpretation and application of MFM SCM Reg 32.</t>
  </si>
  <si>
    <t>This indicator measures the number of awards made by means of "piggy back" contracts. MFMA SCM Reg 32 refers to procurement of goods and services secured by other organs of state.</t>
  </si>
  <si>
    <t>Simple count of the number of awards made by means of "piggy back" contracts in terms of MFMA SCM Reg 32 which refers to procurement of goods and services secured by other organs of state.</t>
  </si>
  <si>
    <t>SCM Reporting</t>
  </si>
  <si>
    <t xml:space="preserve">The indicator is cumulative for the year to date. Quarter 4 reporting should reflect the total number of awards for the financial year. </t>
  </si>
  <si>
    <t>C93(FM)(1)</t>
  </si>
  <si>
    <t>C94(FM)</t>
  </si>
  <si>
    <t>Number of requests approved for deviation from approved procurement plan</t>
  </si>
  <si>
    <t>Financial Management indicator consultations, compliance in terms, MFMA Circular 62.</t>
  </si>
  <si>
    <t xml:space="preserve">This measures the municipality's ability to comply and execute the approved procurement plan with minimal deviation. It also assess the effectiveness of internal controls that ensures complete adherence to all SCM prescripts.
</t>
  </si>
  <si>
    <t>The indicator measures the number of requests approved for deviation from the municipality's approved procurement plan.
The indicator also provides the municipality with data on the reasons why the municipality has deviated from the approved procurement plan.</t>
  </si>
  <si>
    <t>Simple count of the number of requests approved for deviation from the municipality's approved procurement plan.</t>
  </si>
  <si>
    <t>C94(FM)(1)</t>
  </si>
  <si>
    <t>C95(FM)</t>
  </si>
  <si>
    <t>Number of residential properties in the billing system</t>
  </si>
  <si>
    <t>Financial Management indicator consultations</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</si>
  <si>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</si>
  <si>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mesaures the number of unique properties zoned for residential purposes by the municipality that reflects on the billing system of the municipality. This includes residential properties that are zero-rated. </t>
  </si>
  <si>
    <t>Simple count of the number of residential properties in the billing system</t>
  </si>
  <si>
    <t>Municipal billing system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</si>
  <si>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</si>
  <si>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C95(FM)(1)</t>
  </si>
  <si>
    <t>C96(FM)</t>
  </si>
  <si>
    <t>Number of non-residential properties in the billing system</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</si>
  <si>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</si>
  <si>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</si>
  <si>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Simple count of the number of non-residential properties in the billing system</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</si>
  <si>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</si>
  <si>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C96(FM)(1)</t>
  </si>
  <si>
    <t>C97(FM)</t>
  </si>
  <si>
    <t>Number of properties in the valuation roll</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</si>
  <si>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</si>
  <si>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</si>
  <si>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properties on the official municipal valuation roll</t>
  </si>
  <si>
    <t>Municipal valuation roll</t>
  </si>
  <si>
    <t xml:space="preserve">This compliance indicator should include non-residential properties distinct from data element HS2.2(1) which only measures residential properties on the valuation roll. </t>
  </si>
  <si>
    <t>C97(FM)(1)</t>
  </si>
  <si>
    <t>C98(LED)</t>
  </si>
  <si>
    <t>Number of building plan applications approved</t>
  </si>
  <si>
    <t xml:space="preserve">C88 Task Team Consultations 2022. </t>
  </si>
  <si>
    <t xml:space="preserve">This indicator measures the number of building plans that are approved by the municipality. It is an indication of the amount of building plan approvals, regardless of size. This is a useful throughput measure that can be read in conjunction with other building plan processing efficiency indicators. </t>
  </si>
  <si>
    <t xml:space="preserve">The number of building plans approved by the municipality. The building plan review process is a coordinated process for the review of projects and building plans which, when adjudicated as “approved”,  generally results in the issuance of a building permit. An approved building plan application excludes those applications that receive an “amendment letter” or “date of first refusal. </t>
  </si>
  <si>
    <t>(1) Simple count of the number of building plan applications approved by the municipality</t>
  </si>
  <si>
    <t>C98(LED)(1)</t>
  </si>
  <si>
    <t>C99(EE)</t>
  </si>
  <si>
    <t xml:space="preserve">Number of electricity connection applications received </t>
  </si>
  <si>
    <t>C88 TWG Consultations 2021</t>
  </si>
  <si>
    <t xml:space="preserve">This indicator monitors tracks the number of new electricity connection applications received by the municipality is an indicator of demand for municipal electricity supply within the municipal area. </t>
  </si>
  <si>
    <t xml:space="preserve">The number of new electricity connection applications received by the municipality. This measures only the new applications received by the municipality, regardless of whether they are ‘valid’ or complete. </t>
  </si>
  <si>
    <t xml:space="preserve">(1) Simple count of the number of new electricity connection applications received </t>
  </si>
  <si>
    <t>Electricity Department</t>
  </si>
  <si>
    <t xml:space="preserve">Cumulative, financial year to date. The indicator is drawn from all new electricity connection applications received by the municipality. Data element EE1.13(2) is a sub-set of this indicator value. </t>
  </si>
  <si>
    <t xml:space="preserve">Disaggregation note- these applications should be able to be broken down according to:1) the type of tariff; 2) D-form classification upon request. </t>
  </si>
  <si>
    <t>C99(EE)(1)</t>
  </si>
  <si>
    <t>No.</t>
  </si>
  <si>
    <t>Compliance questions</t>
  </si>
  <si>
    <t>M</t>
  </si>
  <si>
    <t>I</t>
  </si>
  <si>
    <t>D</t>
  </si>
  <si>
    <t xml:space="preserve">L </t>
  </si>
  <si>
    <t>Q1.</t>
  </si>
  <si>
    <t>Does the municipality have an approved Performance Management Framework?</t>
  </si>
  <si>
    <t>N</t>
  </si>
  <si>
    <t>Y</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</si>
  <si>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</si>
  <si>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</si>
  <si>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</si>
  <si>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</si>
  <si>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</si>
  <si>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</si>
  <si>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</si>
  <si>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How many public meetings were held in the last quarter at which the Mayor or members of the Mayoral/Executive committee provided a report back to the public?</t>
  </si>
  <si>
    <t>Q6.</t>
  </si>
  <si>
    <t xml:space="preserve">When was the last scientifically representative community feedback survey undertaken in the municipality?  </t>
  </si>
  <si>
    <t>Q7.</t>
  </si>
  <si>
    <t>What are the biggest causes of complaints or dissatisfaction from the community feedback survey? Indicate the top four issues in order of priority.</t>
  </si>
  <si>
    <t>Q8.</t>
  </si>
  <si>
    <t>Please list the locality, date and cause of each incident of protest within the municipal area during the reporting period:</t>
  </si>
  <si>
    <t>Q9.</t>
  </si>
  <si>
    <t xml:space="preserve">Does the municipality have an Internal Audit Unit? </t>
  </si>
  <si>
    <t>Q10.</t>
  </si>
  <si>
    <t>Is there a dedicated position responsible for internal audits?</t>
  </si>
  <si>
    <t>Q11.</t>
  </si>
  <si>
    <t xml:space="preserve">Is the internal audit position filled or vacant? </t>
  </si>
  <si>
    <t>Q12.</t>
  </si>
  <si>
    <t xml:space="preserve">Has an Audit Committee been established? If so, is it functional? </t>
  </si>
  <si>
    <t>Q13.</t>
  </si>
  <si>
    <t>Has the internal audit plan been approved by the Audit Committee?</t>
  </si>
  <si>
    <t>Q14.</t>
  </si>
  <si>
    <t xml:space="preserve">Has an Internal Audit Charter and Audit Committee charter been approved and adopted? </t>
  </si>
  <si>
    <t>Q15.</t>
  </si>
  <si>
    <t xml:space="preserve">Does the internal audit plan set monthly targets? </t>
  </si>
  <si>
    <t xml:space="preserve">Q16. </t>
  </si>
  <si>
    <t xml:space="preserve">How many monthly targets in the internal audit plan were not achieved? </t>
  </si>
  <si>
    <t>Q17.</t>
  </si>
  <si>
    <t>Does the Municipality have a dedicated SMME support unit or facility in place either directly or in partnership with a relevant roleplayer?</t>
  </si>
  <si>
    <t>Q18.</t>
  </si>
  <si>
    <t xml:space="preserve">What economic incentive policies adopted by Council does the municipality have by date of adoption? </t>
  </si>
  <si>
    <t>Q19.</t>
  </si>
  <si>
    <t>Is the municipal supplier database aligned with the Central Supplier Database?</t>
  </si>
  <si>
    <t>Q20.</t>
  </si>
  <si>
    <t xml:space="preserve">What is the number of steps a business must comply with when applying for a construction permit before final document is received? </t>
  </si>
  <si>
    <t>Q21.</t>
  </si>
  <si>
    <t>What is the organisational location of the disaster risk management function within your municipality? (Specify the placement and highest level filled post within it).</t>
  </si>
  <si>
    <t>Q22</t>
  </si>
  <si>
    <t>Please list the name of the structure and date of every meeting of an official IGR structure that the municipality participated in this quarter:</t>
  </si>
  <si>
    <t>Q23.</t>
  </si>
  <si>
    <t>Where is the organisational responsibility for the IGR support function located within the municipality (inclusive of the reporting line)?</t>
  </si>
  <si>
    <t>Q24.</t>
  </si>
  <si>
    <t xml:space="preserve">Is the MPAC functional? List the reasons why if the answer is not 'Yes'. </t>
  </si>
  <si>
    <t>Q25.</t>
  </si>
  <si>
    <t>Has a report by the Executive Committee on all decisions it has taken been submitted to Council this financial year?</t>
  </si>
  <si>
    <t>Report Details</t>
  </si>
  <si>
    <t>Municpal Details</t>
  </si>
  <si>
    <t>Name of Municipality</t>
  </si>
  <si>
    <t>Municipal Code (e.g EC141)</t>
  </si>
  <si>
    <t>Data Key</t>
  </si>
  <si>
    <t>Data to be populated at the point of planning (once annually)</t>
  </si>
  <si>
    <t>Data to be populated at the point of reporting (as at current quarter/annual)</t>
  </si>
  <si>
    <t>Do not fill. Indicator value based on an automated calculation of the data elements</t>
  </si>
  <si>
    <t>Do not fill. Black cells not to be populated (kept blank)</t>
  </si>
  <si>
    <t>Orange Cells highlight priority indicators</t>
  </si>
  <si>
    <t>C88 Code</t>
  </si>
  <si>
    <t>Description</t>
  </si>
  <si>
    <t>Priotiy Indicator</t>
  </si>
  <si>
    <t>Baseline (Annual Performance previous financial year)</t>
  </si>
  <si>
    <t>Medium term target (term of government)</t>
  </si>
  <si>
    <t xml:space="preserve">Annual target </t>
  </si>
  <si>
    <t>1st Quarter Planned output as per SDBIP</t>
  </si>
  <si>
    <t>1st Quarter Actual output</t>
  </si>
  <si>
    <t>2nd Quarter Planned output as per SDBIP</t>
  </si>
  <si>
    <t>2nd Quarter Actual output</t>
  </si>
  <si>
    <t>3rd Quarter Planned output as per SDBIP</t>
  </si>
  <si>
    <t>3rd Quarter Actual output</t>
  </si>
  <si>
    <t>4th Quarter/ Annual Planned performance</t>
  </si>
  <si>
    <t>4th Quarter/ Annual Actual performance</t>
  </si>
  <si>
    <t>Variation</t>
  </si>
  <si>
    <t>Reason(s) for variation</t>
  </si>
  <si>
    <t>Remedial action/ Steps taken to improve performance</t>
  </si>
  <si>
    <t>Reasons for no data, if not provided</t>
  </si>
  <si>
    <t>Steps undertaken, or to be undertaken, to provide data in the future</t>
  </si>
  <si>
    <t>Estimated date when data will be available</t>
  </si>
  <si>
    <t>OUTPUT INDICATORS FOR QUARTERLY REPORTING</t>
  </si>
  <si>
    <t>Percentage of reported pothole complaints resolved within standard municipal response time</t>
  </si>
  <si>
    <t>(1) Number of pothole complaints resolved within the standard time after being reported</t>
  </si>
  <si>
    <t>Average time taken to finalise business license applications</t>
  </si>
  <si>
    <t xml:space="preserve">(1) Sum of the total working days per business application finalised  </t>
  </si>
  <si>
    <t>(2) Number of business applications finalised</t>
  </si>
  <si>
    <t>Percentage of official complaints responded to through the municipal complaint management system</t>
  </si>
  <si>
    <t>COMPLIANCE INDICATORS FOR QUARTERLY REPORTING</t>
  </si>
  <si>
    <t>C1</t>
  </si>
  <si>
    <t>C2</t>
  </si>
  <si>
    <t>C3</t>
  </si>
  <si>
    <t>C4</t>
  </si>
  <si>
    <t>C6</t>
  </si>
  <si>
    <t>C7</t>
  </si>
  <si>
    <t>C8</t>
  </si>
  <si>
    <t>C9</t>
  </si>
  <si>
    <t>C10</t>
  </si>
  <si>
    <t>C11</t>
  </si>
  <si>
    <t>C12</t>
  </si>
  <si>
    <t>C13</t>
  </si>
  <si>
    <t>C14</t>
  </si>
  <si>
    <t>C15</t>
  </si>
  <si>
    <t>C17</t>
  </si>
  <si>
    <t>C18</t>
  </si>
  <si>
    <t>C19</t>
  </si>
  <si>
    <t>C20</t>
  </si>
  <si>
    <t>C22</t>
  </si>
  <si>
    <t>C23</t>
  </si>
  <si>
    <t>C24</t>
  </si>
  <si>
    <t>C25</t>
  </si>
  <si>
    <t>C26</t>
  </si>
  <si>
    <t>C27</t>
  </si>
  <si>
    <t>C28</t>
  </si>
  <si>
    <t>C29</t>
  </si>
  <si>
    <t>C30</t>
  </si>
  <si>
    <t>C32</t>
  </si>
  <si>
    <t>C33</t>
  </si>
  <si>
    <t>C34</t>
  </si>
  <si>
    <t>C35</t>
  </si>
  <si>
    <t>C36</t>
  </si>
  <si>
    <t>C38</t>
  </si>
  <si>
    <t>C40</t>
  </si>
  <si>
    <t>C42</t>
  </si>
  <si>
    <t>C43</t>
  </si>
  <si>
    <t>C44</t>
  </si>
  <si>
    <t>C45</t>
  </si>
  <si>
    <t>C47</t>
  </si>
  <si>
    <t>C49</t>
  </si>
  <si>
    <t>C51</t>
  </si>
  <si>
    <t>C56</t>
  </si>
  <si>
    <t>C57</t>
  </si>
  <si>
    <t>C58</t>
  </si>
  <si>
    <t>C59</t>
  </si>
  <si>
    <t>C61</t>
  </si>
  <si>
    <t>C63</t>
  </si>
  <si>
    <t>C67</t>
  </si>
  <si>
    <t>C68</t>
  </si>
  <si>
    <t>C69</t>
  </si>
  <si>
    <t>C71</t>
  </si>
  <si>
    <t>C73</t>
  </si>
  <si>
    <t>C74</t>
  </si>
  <si>
    <t>C76</t>
  </si>
  <si>
    <t>C77</t>
  </si>
  <si>
    <t>C78</t>
  </si>
  <si>
    <t>C79</t>
  </si>
  <si>
    <t>C84</t>
  </si>
  <si>
    <t>C86</t>
  </si>
  <si>
    <t>C89</t>
  </si>
  <si>
    <t>C92</t>
  </si>
  <si>
    <t>C93</t>
  </si>
  <si>
    <t>C94</t>
  </si>
  <si>
    <t>C98</t>
  </si>
  <si>
    <t>OUTPUT INDICATORS FOR ANNUAL REPORTING</t>
  </si>
  <si>
    <t>OUTCOME INDICATORS FOR ANNUAL REPORTING</t>
  </si>
  <si>
    <t>Percentage of drinking water samples complying to SANS241</t>
  </si>
  <si>
    <t>COMPLIANCE INDICATORS FOR ANNUAL REPORTING</t>
  </si>
  <si>
    <t>C5</t>
  </si>
  <si>
    <t>C21</t>
  </si>
  <si>
    <t>C31</t>
  </si>
  <si>
    <t>C37</t>
  </si>
  <si>
    <t>C39</t>
  </si>
  <si>
    <t>C41</t>
  </si>
  <si>
    <t>C46</t>
  </si>
  <si>
    <t>C48</t>
  </si>
  <si>
    <t>C50</t>
  </si>
  <si>
    <t>C52</t>
  </si>
  <si>
    <t>C53</t>
  </si>
  <si>
    <t>C54</t>
  </si>
  <si>
    <t>C60</t>
  </si>
  <si>
    <t>C62</t>
  </si>
  <si>
    <t>C95</t>
  </si>
  <si>
    <t>C96</t>
  </si>
  <si>
    <t>C97</t>
  </si>
  <si>
    <t>COMPLIANCE QUESTIONS FOR ANNUAL REPORTING</t>
  </si>
  <si>
    <t>Q16.</t>
  </si>
  <si>
    <t>SIGNED: MUNICIPAL MANAGER</t>
  </si>
  <si>
    <t>DATE</t>
  </si>
  <si>
    <t>C64</t>
  </si>
  <si>
    <t>C65</t>
  </si>
  <si>
    <t>C81</t>
  </si>
  <si>
    <t>C83</t>
  </si>
  <si>
    <t>C85</t>
  </si>
  <si>
    <t>C99</t>
  </si>
  <si>
    <t>C80</t>
  </si>
  <si>
    <t>C82</t>
  </si>
  <si>
    <t>C70</t>
  </si>
  <si>
    <t>75</t>
  </si>
  <si>
    <t>C72</t>
  </si>
  <si>
    <t>C90</t>
  </si>
  <si>
    <t>C91</t>
  </si>
  <si>
    <t>Musina</t>
  </si>
  <si>
    <t>Thulamela</t>
  </si>
  <si>
    <t>Period for this report (The period on which you are reporting)</t>
  </si>
  <si>
    <t>2023/24 Q1</t>
  </si>
  <si>
    <t>Date (i.e. date on which this report was written, DD/MM/YYYY)</t>
  </si>
  <si>
    <t>Name of person completing this report (Person Capturing)</t>
  </si>
  <si>
    <t>Phone number of person completing this report (Person Capturing)</t>
  </si>
  <si>
    <t>Email address of the person completing this report (Person Capturing)</t>
  </si>
  <si>
    <t>Provinces</t>
  </si>
  <si>
    <t>Categories</t>
  </si>
  <si>
    <t>Periods</t>
  </si>
  <si>
    <t>...</t>
  </si>
  <si>
    <t>2023/24 Q2</t>
  </si>
  <si>
    <t>2023/24 Q3</t>
  </si>
  <si>
    <t>…</t>
  </si>
  <si>
    <t>Category of Municipality</t>
  </si>
  <si>
    <t>Quick Links</t>
  </si>
  <si>
    <t>Total Priority</t>
  </si>
  <si>
    <t>Total</t>
  </si>
  <si>
    <t>Percentage Priority</t>
  </si>
  <si>
    <t>FM4.31(3)</t>
  </si>
  <si>
    <t>2023/24 Q4 / Annual</t>
  </si>
  <si>
    <t>Quarterly Outputs</t>
  </si>
  <si>
    <t>Annual Outputs</t>
  </si>
  <si>
    <t>Annual Outcomes</t>
  </si>
  <si>
    <t>Quarterly Compliance</t>
  </si>
  <si>
    <t>Annual Compliance</t>
  </si>
  <si>
    <t>Annual Questions</t>
  </si>
  <si>
    <t>1-Percentage Total</t>
  </si>
  <si>
    <t>1-Percentage Priority</t>
  </si>
  <si>
    <t>Filled %</t>
  </si>
  <si>
    <t>Ramothwala R.J.</t>
  </si>
  <si>
    <t>0155057100</t>
  </si>
  <si>
    <t>RamothwalaJ@blouberg.gov.za</t>
  </si>
  <si>
    <t>Blouberg Municipality</t>
  </si>
  <si>
    <t>The municiaplity has not budgeted to the resurfacing of the lanes</t>
  </si>
  <si>
    <t>The Municipality has applied for Municiapal Disaster Relief, Reconstruction and Rehabilitation for sections that requires resurfacing</t>
  </si>
  <si>
    <t>The municipality maintain the roads as and when required</t>
  </si>
  <si>
    <t>The projects are Multiyear and will bo completed in the 2025/26 fy</t>
  </si>
  <si>
    <t>N\a</t>
  </si>
  <si>
    <t xml:space="preserve">Roads, Water, RDP houses </t>
  </si>
  <si>
    <t>No, only monthly</t>
  </si>
  <si>
    <t>Office of the MM</t>
  </si>
  <si>
    <t>7Hrs</t>
  </si>
  <si>
    <t>10Hrs</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</si>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</sst>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b/>
      <sz val="12"/>
      <color theme="1"/>
      <name val="Calibri"/>
      <family val="2"/>
      <scheme val="minor"/>
    </font>
    <font>
      <b/>
      <i/>
      <sz val="12"/>
      <color theme="1"/>
      <name val="Calibri"/>
      <family val="2"/>
      <scheme val="minor"/>
    </font>
    <font>
      <sz val="12"/>
      <color theme="1"/>
      <name val="Calibri (Body)"/>
    </font>
    <font>
      <strike/>
      <sz val="12"/>
      <color theme="1"/>
      <name val="Calibri"/>
      <family val="2"/>
      <scheme val="minor"/>
    </font>
    <font>
      <sz val="11"/>
      <name val="Calibri"/>
      <family val="2"/>
      <scheme val="minor"/>
    </font>
    <font>
      <sz val="11"/>
      <color theme="1"/>
      <name val="Calibri (Body)"/>
    </font>
    <font>
      <b/>
      <sz val="11"/>
      <color theme="1"/>
      <name val="Calibri (Body)"/>
    </font>
    <font>
      <sz val="11"/>
      <color rgb="FF000000"/>
      <name val="Calibri"/>
      <family val="2"/>
    </font>
    <font>
      <sz val="11"/>
      <color rgb="FFC00000"/>
      <name val="Calibri (Body)"/>
    </font>
    <font>
      <sz val="11"/>
      <name val="Calibri (Body)"/>
    </font>
    <font>
      <b/>
      <sz val="11"/>
      <name val="Calibri"/>
      <family val="2"/>
      <scheme val="minor"/>
    </font>
    <font>
      <b/>
      <i/>
      <sz val="11"/>
      <name val="Calibri"/>
      <family val="2"/>
      <scheme val="minor"/>
    </font>
    <font>
      <b/>
      <sz val="28"/>
      <name val="Calibri"/>
      <family val="2"/>
    </font>
    <font>
      <sz val="11"/>
      <color theme="0"/>
      <name val="Calibri"/>
      <family val="2"/>
    </font>
    <font>
      <b/>
      <sz val="12"/>
      <name val="Calibri"/>
      <family val="2"/>
    </font>
    <font>
      <b/>
      <sz val="11"/>
      <name val="Calibri"/>
      <family val="2"/>
    </font>
    <font>
      <sz val="11"/>
      <color theme="1" tint="0.14999847407452621"/>
      <name val="Calibri"/>
      <family val="2"/>
    </font>
    <font>
      <sz val="10"/>
      <name val="Calibri"/>
      <family val="2"/>
    </font>
    <font>
      <b/>
      <sz val="12"/>
      <color theme="0"/>
      <name val="Calibri"/>
      <family val="2"/>
    </font>
    <font>
      <b/>
      <sz val="11"/>
      <color theme="1"/>
      <name val="Calibri"/>
      <family val="2"/>
    </font>
    <font>
      <sz val="10"/>
      <color theme="1"/>
      <name val="Calibri"/>
      <family val="2"/>
      <scheme val="minor"/>
    </font>
    <font>
      <sz val="16"/>
      <name val="Calibri"/>
      <family val="2"/>
    </font>
    <font>
      <b/>
      <u/>
      <sz val="16"/>
      <name val="Calibri"/>
      <family val="2"/>
    </font>
    <font>
      <u/>
      <sz val="11"/>
      <color theme="10"/>
      <name val="Calibri"/>
      <family val="2"/>
    </font>
    <font>
      <sz val="11"/>
      <color theme="1" tint="0.34998626667073579"/>
      <name val="Calibri"/>
      <family val="2"/>
    </font>
    <font>
      <b/>
      <sz val="14"/>
      <color theme="1"/>
      <name val="Calibri"/>
      <family val="2"/>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5" tint="0.59996337778862885"/>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450666829432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1" fillId="0" borderId="0"/>
    <xf numFmtId="0" fontId="20" fillId="4" borderId="3">
      <protection locked="0"/>
    </xf>
    <xf numFmtId="0" fontId="3" fillId="2" borderId="3">
      <protection locked="0"/>
    </xf>
    <xf numFmtId="0" fontId="20" fillId="5" borderId="0"/>
    <xf numFmtId="0" fontId="21" fillId="6" borderId="0"/>
    <xf numFmtId="0" fontId="3" fillId="7" borderId="0">
      <alignment horizontal="left" wrapText="1" indent="1"/>
    </xf>
    <xf numFmtId="0" fontId="23" fillId="8" borderId="0"/>
    <xf numFmtId="0" fontId="23" fillId="8" borderId="0"/>
    <xf numFmtId="0" fontId="24" fillId="9" borderId="0">
      <alignment wrapText="1"/>
    </xf>
    <xf numFmtId="0" fontId="3" fillId="2" borderId="3">
      <protection locked="0"/>
    </xf>
    <xf numFmtId="0" fontId="3" fillId="10" borderId="0">
      <alignment horizontal="left" wrapText="1" indent="1"/>
    </xf>
    <xf numFmtId="0" fontId="24" fillId="11" borderId="0">
      <alignment wrapText="1"/>
    </xf>
    <xf numFmtId="0" fontId="3" fillId="0" borderId="0"/>
    <xf numFmtId="0" fontId="18" fillId="2" borderId="0"/>
    <xf numFmtId="0" fontId="28" fillId="0" borderId="0" applyNumberFormat="0" applyFill="0" applyBorder="0" applyAlignment="0">
      <protection locked="0"/>
    </xf>
    <xf numFmtId="0" fontId="18" fillId="2" borderId="0"/>
    <xf numFmtId="9" fontId="3" fillId="0" borderId="0" applyFont="0" applyFill="0" applyBorder="0" applyAlignment="0" applyProtection="0"/>
    <xf numFmtId="0" fontId="29" fillId="6" borderId="0"/>
  </cellStyleXfs>
  <cellXfs count="54">
    <xf numFmtId="0" fontId="0" fillId="0" borderId="0" xfId="0"/>
    <xf numFmtId="0" fontId="0" fillId="2" borderId="0" xfId="0" applyFill="1"/>
    <xf numFmtId="9" fontId="18" fillId="2" borderId="0" xfId="1" applyFont="1" applyFill="1"/>
    <xf numFmtId="0" fontId="20" fillId="4" borderId="3" xfId="6">
      <protection locked="0"/>
    </xf>
    <xf numFmtId="0" fontId="3" fillId="2" borderId="3" xfId="7">
      <protection locked="0"/>
    </xf>
    <xf numFmtId="0" fontId="20" fillId="5" borderId="0" xfId="8"/>
    <xf numFmtId="0" fontId="3" fillId="7" borderId="0" xfId="10">
      <alignment horizontal="left" wrapText="1" indent="1"/>
    </xf>
    <xf numFmtId="0" fontId="0" fillId="0" borderId="0" xfId="0" applyProtection="1">
      <protection locked="0"/>
    </xf>
    <xf numFmtId="0" fontId="23" fillId="8" borderId="0" xfId="11" applyAlignment="1">
      <alignment wrapText="1"/>
    </xf>
    <xf numFmtId="0" fontId="23" fillId="8" borderId="0" xfId="11"/>
    <xf numFmtId="0" fontId="23" fillId="8" borderId="0" xfId="12"/>
    <xf numFmtId="0" fontId="24" fillId="9" borderId="0" xfId="13">
      <alignment wrapText="1"/>
    </xf>
    <xf numFmtId="0" fontId="3" fillId="2" borderId="3" xfId="14">
      <protection locked="0"/>
    </xf>
    <xf numFmtId="0" fontId="3" fillId="10" borderId="0" xfId="15">
      <alignment horizontal="left" wrapText="1" indent="1"/>
    </xf>
    <xf numFmtId="0" fontId="3" fillId="0" borderId="0" xfId="17" applyProtection="1">
      <protection locked="0"/>
    </xf>
    <xf numFmtId="0" fontId="3" fillId="0" borderId="4" xfId="0" applyFont="1" applyBorder="1" applyAlignment="1">
      <alignment vertical="center"/>
    </xf>
    <xf numFmtId="0" fontId="0" fillId="0" borderId="4" xfId="0" applyBorder="1" applyAlignment="1" applyProtection="1">
      <alignment horizontal="center" vertical="center"/>
      <protection locked="0"/>
    </xf>
    <xf numFmtId="0" fontId="0" fillId="0" borderId="2" xfId="0" applyBorder="1" applyProtection="1">
      <protection locked="0"/>
    </xf>
    <xf numFmtId="0" fontId="0" fillId="0" borderId="1" xfId="0" applyBorder="1" applyProtection="1">
      <protection locked="0"/>
    </xf>
    <xf numFmtId="0" fontId="18" fillId="2" borderId="0" xfId="18"/>
    <xf numFmtId="49" fontId="3" fillId="2" borderId="3" xfId="7" applyNumberFormat="1">
      <protection locked="0"/>
    </xf>
    <xf numFmtId="0" fontId="28" fillId="0" borderId="0" xfId="19">
      <protection locked="0"/>
    </xf>
    <xf numFmtId="0" fontId="23" fillId="8" borderId="0" xfId="12" applyAlignment="1">
      <alignment wrapText="1"/>
    </xf>
    <xf numFmtId="0" fontId="3" fillId="0" borderId="0" xfId="17"/>
    <xf numFmtId="0" fontId="17" fillId="2" borderId="0" xfId="17" applyFont="1" applyFill="1"/>
    <xf numFmtId="0" fontId="3" fillId="2" borderId="0" xfId="17" applyFill="1"/>
    <xf numFmtId="0" fontId="18" fillId="2" borderId="0" xfId="20"/>
    <xf numFmtId="0" fontId="3" fillId="2" borderId="0" xfId="17" applyFill="1" applyAlignment="1">
      <alignment wrapText="1"/>
    </xf>
    <xf numFmtId="0" fontId="2" fillId="3" borderId="0" xfId="17" applyFont="1" applyFill="1"/>
    <xf numFmtId="0" fontId="3" fillId="3" borderId="0" xfId="17" applyFill="1"/>
    <xf numFmtId="0" fontId="3" fillId="2" borderId="0" xfId="17" applyFill="1" applyProtection="1">
      <protection locked="0"/>
    </xf>
    <xf numFmtId="0" fontId="3" fillId="4" borderId="0" xfId="17" applyFill="1"/>
    <xf numFmtId="0" fontId="26" fillId="2" borderId="0" xfId="17" applyFont="1" applyFill="1"/>
    <xf numFmtId="0" fontId="27" fillId="2" borderId="0" xfId="17" applyFont="1" applyFill="1"/>
    <xf numFmtId="0" fontId="19" fillId="2" borderId="0" xfId="17" applyFont="1" applyFill="1"/>
    <xf numFmtId="49" fontId="12" fillId="2" borderId="0" xfId="17" applyNumberFormat="1" applyFont="1" applyFill="1"/>
    <xf numFmtId="0" fontId="29" fillId="6" borderId="0" xfId="22"/>
    <xf numFmtId="0" fontId="12" fillId="2" borderId="0" xfId="17" applyFont="1" applyFill="1"/>
    <xf numFmtId="0" fontId="22" fillId="2" borderId="0" xfId="17" applyFont="1" applyFill="1" applyAlignment="1">
      <alignment horizontal="center"/>
    </xf>
    <xf numFmtId="0" fontId="3" fillId="0" borderId="0" xfId="17" applyAlignment="1" applyProtection="1">
      <alignment wrapText="1"/>
      <protection locked="0"/>
    </xf>
    <xf numFmtId="0" fontId="18" fillId="2" borderId="0" xfId="20" applyAlignment="1">
      <alignment wrapText="1"/>
    </xf>
    <xf numFmtId="0" fontId="20" fillId="0" borderId="0" xfId="17" applyFont="1" applyProtection="1">
      <protection locked="0"/>
    </xf>
    <xf numFmtId="0" fontId="25" fillId="0" borderId="0" xfId="17" applyFont="1" applyProtection="1">
      <protection locked="0"/>
    </xf>
    <xf numFmtId="0" fontId="0" fillId="0" borderId="2" xfId="0" applyBorder="1" applyAlignment="1" applyProtection="1">
      <alignment vertical="center"/>
      <protection locked="0"/>
    </xf>
    <xf numFmtId="0" fontId="0" fillId="0" borderId="5" xfId="0" applyBorder="1" applyProtection="1">
      <protection locked="0"/>
    </xf>
    <xf numFmtId="0" fontId="3" fillId="0" borderId="4" xfId="0" applyFont="1" applyBorder="1" applyAlignment="1" applyProtection="1">
      <alignment vertical="center"/>
      <protection locked="0"/>
    </xf>
    <xf numFmtId="0" fontId="0" fillId="2" borderId="0" xfId="0" applyFill="1" applyProtection="1">
      <protection locked="0"/>
    </xf>
    <xf numFmtId="0" fontId="23" fillId="8" borderId="0" xfId="11" applyProtection="1">
      <protection locked="0"/>
    </xf>
    <xf numFmtId="9" fontId="30" fillId="3" borderId="6" xfId="18" applyNumberFormat="1" applyFont="1" applyFill="1" applyBorder="1" applyAlignment="1">
      <alignment horizontal="center" vertical="center"/>
    </xf>
    <xf numFmtId="14" fontId="3" fillId="2" borderId="3" xfId="7" applyNumberFormat="1">
      <protection locked="0"/>
    </xf>
    <xf numFmtId="17" fontId="3" fillId="2" borderId="3" xfId="14" applyNumberFormat="1">
      <protection locked="0"/>
    </xf>
    <xf numFmtId="0" fontId="20" fillId="4" borderId="3" xfId="6" applyProtection="1">
      <protection locked="0"/>
    </xf>
    <xf numFmtId="0" fontId="3" fillId="2" borderId="3" xfId="7" applyProtection="1">
      <protection locked="0"/>
    </xf>
    <xf numFmtId="9" fontId="20" fillId="4" borderId="3" xfId="6" applyNumberFormat="1">
      <protection locked="0"/>
    </xf>
  </cellXfs>
  <cellStyles count="23">
    <cellStyle name="DNF" xfId="9"/>
    <cellStyle name="DNF 2" xfId="22"/>
    <cellStyle name="Element" xfId="15"/>
    <cellStyle name="Element Data" xfId="7"/>
    <cellStyle name="General Input" xfId="14"/>
    <cellStyle name="Header" xfId="11"/>
    <cellStyle name="Header Blank" xfId="12"/>
    <cellStyle name="Hyperlink" xfId="19" builtinId="8"/>
    <cellStyle name="Indicator" xfId="13"/>
    <cellStyle name="Indicator Calc" xfId="8"/>
    <cellStyle name="Invisable" xfId="18"/>
    <cellStyle name="Invisable 2" xfId="20"/>
    <cellStyle name="Normal" xfId="0" builtinId="0"/>
    <cellStyle name="Normal 2" xfId="2"/>
    <cellStyle name="Normal 2 3" xfId="5"/>
    <cellStyle name="Normal 3" xfId="3"/>
    <cellStyle name="Normal 5" xfId="17"/>
    <cellStyle name="Normal 6" xfId="4"/>
    <cellStyle name="Percent" xfId="1" builtinId="5"/>
    <cellStyle name="Percent 2" xfId="21"/>
    <cellStyle name="Planned" xfId="6"/>
    <cellStyle name="Priority Element" xfId="10"/>
    <cellStyle name="Priority Indicator"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termediate City'!A1"/><Relationship Id="rId2" Type="http://schemas.openxmlformats.org/officeDocument/2006/relationships/hyperlink" Target="#'Local Municipality'!A1"/><Relationship Id="rId1" Type="http://schemas.openxmlformats.org/officeDocument/2006/relationships/image" Target="../media/image1.png"/><Relationship Id="rId4" Type="http://schemas.openxmlformats.org/officeDocument/2006/relationships/hyperlink" Target="#'District Municipality'!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183816</xdr:colOff>
      <xdr:row>29</xdr:row>
      <xdr:rowOff>2372</xdr:rowOff>
    </xdr:from>
    <xdr:to>
      <xdr:col>8</xdr:col>
      <xdr:colOff>9471</xdr:colOff>
      <xdr:row>36</xdr:row>
      <xdr:rowOff>50502</xdr:rowOff>
    </xdr:to>
    <xdr:sp macro="" textlink="">
      <xdr:nvSpPr>
        <xdr:cNvPr id="11" name="TextBox 10">
          <a:extLst>
            <a:ext uri="{FF2B5EF4-FFF2-40B4-BE49-F238E27FC236}">
              <a16:creationId xmlns:a16="http://schemas.microsoft.com/office/drawing/2014/main" id="{32A29297-C88D-47F5-87C1-030836C199C7}"/>
            </a:ext>
          </a:extLst>
        </xdr:cNvPr>
        <xdr:cNvSpPr txBox="1"/>
      </xdr:nvSpPr>
      <xdr:spPr>
        <a:xfrm>
          <a:off x="183816" y="5727091"/>
          <a:ext cx="7920000" cy="14069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Sheet</a:t>
          </a:r>
          <a:r>
            <a:rPr lang="en-ZA" sz="2000" b="1" u="sng" baseline="0"/>
            <a:t> navigation buttons</a:t>
          </a:r>
          <a:endParaRPr lang="en-ZA" sz="2000" b="1" u="sng"/>
        </a:p>
      </xdr:txBody>
    </xdr:sp>
    <xdr:clientData/>
  </xdr:twoCellAnchor>
  <xdr:twoCellAnchor editAs="oneCell">
    <xdr:from>
      <xdr:col>1</xdr:col>
      <xdr:colOff>0</xdr:colOff>
      <xdr:row>23</xdr:row>
      <xdr:rowOff>2543</xdr:rowOff>
    </xdr:from>
    <xdr:to>
      <xdr:col>8</xdr:col>
      <xdr:colOff>19731</xdr:colOff>
      <xdr:row>27</xdr:row>
      <xdr:rowOff>129540</xdr:rowOff>
    </xdr:to>
    <xdr:sp macro="" textlink="">
      <xdr:nvSpPr>
        <xdr:cNvPr id="2" name="TextBox 1">
          <a:extLst>
            <a:ext uri="{FF2B5EF4-FFF2-40B4-BE49-F238E27FC236}">
              <a16:creationId xmlns:a16="http://schemas.microsoft.com/office/drawing/2014/main" id="{D3BD96EC-71C5-47B6-B5EF-F2A07BC2CC5D}"/>
            </a:ext>
          </a:extLst>
        </xdr:cNvPr>
        <xdr:cNvSpPr txBox="1"/>
      </xdr:nvSpPr>
      <xdr:spPr>
        <a:xfrm>
          <a:off x="183816" y="4230306"/>
          <a:ext cx="7920000" cy="8660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Finding</a:t>
          </a:r>
          <a:r>
            <a:rPr lang="en-ZA" sz="2000" b="1" u="sng" baseline="0"/>
            <a:t> your Municipal Code and Type</a:t>
          </a:r>
          <a:endParaRPr lang="en-ZA" sz="2000" b="1" u="sng"/>
        </a:p>
        <a:p>
          <a:r>
            <a:rPr lang="en-ZA" sz="1400" b="1"/>
            <a:t>Step</a:t>
          </a:r>
          <a:r>
            <a:rPr lang="en-ZA" sz="1400" b="1" baseline="0"/>
            <a:t> 1: Find your Municipality Name, Code, and Type in the table below.</a:t>
          </a:r>
          <a:br>
            <a:rPr lang="en-ZA" sz="1400" b="1" baseline="0"/>
          </a:br>
          <a:r>
            <a:rPr lang="en-ZA" sz="1400" b="1" baseline="0"/>
            <a:t>Step 2: Use the buttons to navigate to the correct planning &amp; reporting template. </a:t>
          </a:r>
          <a:endParaRPr lang="en-ZA" sz="1100"/>
        </a:p>
      </xdr:txBody>
    </xdr:sp>
    <xdr:clientData/>
  </xdr:twoCellAnchor>
  <xdr:twoCellAnchor editAs="oneCell">
    <xdr:from>
      <xdr:col>0</xdr:col>
      <xdr:colOff>180975</xdr:colOff>
      <xdr:row>4</xdr:row>
      <xdr:rowOff>182000</xdr:rowOff>
    </xdr:from>
    <xdr:to>
      <xdr:col>8</xdr:col>
      <xdr:colOff>16890</xdr:colOff>
      <xdr:row>17</xdr:row>
      <xdr:rowOff>102871</xdr:rowOff>
    </xdr:to>
    <xdr:sp macro="" textlink="">
      <xdr:nvSpPr>
        <xdr:cNvPr id="3" name="TextBox 2">
          <a:extLst>
            <a:ext uri="{FF2B5EF4-FFF2-40B4-BE49-F238E27FC236}">
              <a16:creationId xmlns:a16="http://schemas.microsoft.com/office/drawing/2014/main" id="{B6433BC2-0380-40A1-8E57-C1FE427F700B}"/>
            </a:ext>
          </a:extLst>
        </xdr:cNvPr>
        <xdr:cNvSpPr txBox="1"/>
      </xdr:nvSpPr>
      <xdr:spPr>
        <a:xfrm>
          <a:off x="180975" y="917263"/>
          <a:ext cx="7920000" cy="23123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Instructions:</a:t>
          </a:r>
        </a:p>
        <a:p>
          <a:pPr marL="342900" indent="-342900">
            <a:buFont typeface="+mj-lt"/>
            <a:buAutoNum type="arabicParenR"/>
          </a:pPr>
          <a:r>
            <a:rPr lang="en-US" sz="1400" b="1" baseline="0">
              <a:solidFill>
                <a:sysClr val="windowText" lastClr="000000"/>
              </a:solidFill>
            </a:rPr>
            <a:t>Use this sheet to navigate to the correct planning &amp; reporting template for your municipality.</a:t>
          </a:r>
        </a:p>
        <a:p>
          <a:pPr marL="342900" indent="-342900">
            <a:buFont typeface="+mj-lt"/>
            <a:buAutoNum type="arabicParenR"/>
          </a:pPr>
          <a:r>
            <a:rPr lang="en-US" sz="1400" b="1" baseline="0">
              <a:solidFill>
                <a:sysClr val="windowText" lastClr="000000"/>
              </a:solidFill>
            </a:rPr>
            <a:t>Fill the planning &amp; reporting template as instructed there.</a:t>
          </a:r>
        </a:p>
        <a:p>
          <a:pPr marL="342900" indent="-342900">
            <a:buFont typeface="+mj-lt"/>
            <a:buAutoNum type="arabicParenR"/>
          </a:pPr>
          <a:r>
            <a:rPr lang="en-US" sz="1400" b="1" baseline="0">
              <a:solidFill>
                <a:sysClr val="windowText" lastClr="000000"/>
              </a:solidFill>
            </a:rPr>
            <a:t>Use the "Definitions" worksheets should you need to know more information about an indicator reporting data element.</a:t>
          </a:r>
        </a:p>
        <a:p>
          <a:endParaRPr lang="en-US" sz="1400" b="1" baseline="0">
            <a:solidFill>
              <a:sysClr val="windowText" lastClr="000000"/>
            </a:solidFill>
          </a:endParaRPr>
        </a:p>
        <a:p>
          <a:r>
            <a:rPr lang="en-US" sz="1400" b="1" baseline="0">
              <a:solidFill>
                <a:sysClr val="windowText" lastClr="000000"/>
              </a:solidFill>
            </a:rPr>
            <a:t>This tool is valid for the 2023/2024 financial year.</a:t>
          </a:r>
        </a:p>
        <a:p>
          <a:r>
            <a:rPr lang="en-US" sz="1400" b="1" baseline="0">
              <a:solidFill>
                <a:sysClr val="windowText" lastClr="000000"/>
              </a:solidFill>
            </a:rPr>
            <a:t>Should you have any problems or questions with this reporting tool, please contact:</a:t>
          </a:r>
        </a:p>
        <a:p>
          <a:r>
            <a:rPr lang="en-US" sz="1400" b="1" baseline="0">
              <a:solidFill>
                <a:sysClr val="windowText" lastClr="000000"/>
              </a:solidFill>
            </a:rPr>
            <a:t>lgindicators@cogta.gov.za</a:t>
          </a:r>
        </a:p>
      </xdr:txBody>
    </xdr:sp>
    <xdr:clientData/>
  </xdr:twoCellAnchor>
  <xdr:twoCellAnchor editAs="oneCell">
    <xdr:from>
      <xdr:col>8</xdr:col>
      <xdr:colOff>94907</xdr:colOff>
      <xdr:row>0</xdr:row>
      <xdr:rowOff>1</xdr:rowOff>
    </xdr:from>
    <xdr:to>
      <xdr:col>18</xdr:col>
      <xdr:colOff>219376</xdr:colOff>
      <xdr:row>12</xdr:row>
      <xdr:rowOff>0</xdr:rowOff>
    </xdr:to>
    <xdr:pic>
      <xdr:nvPicPr>
        <xdr:cNvPr id="4" name="Picture 3">
          <a:extLst>
            <a:ext uri="{FF2B5EF4-FFF2-40B4-BE49-F238E27FC236}">
              <a16:creationId xmlns:a16="http://schemas.microsoft.com/office/drawing/2014/main" id="{0123DB32-525C-4ABA-B583-62899D562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107" y="1"/>
          <a:ext cx="5841374" cy="2381249"/>
        </a:xfrm>
        <a:prstGeom prst="rect">
          <a:avLst/>
        </a:prstGeom>
      </xdr:spPr>
    </xdr:pic>
    <xdr:clientData/>
  </xdr:twoCellAnchor>
  <xdr:twoCellAnchor editAs="oneCell">
    <xdr:from>
      <xdr:col>1</xdr:col>
      <xdr:colOff>9718</xdr:colOff>
      <xdr:row>0</xdr:row>
      <xdr:rowOff>139609</xdr:rowOff>
    </xdr:from>
    <xdr:to>
      <xdr:col>8</xdr:col>
      <xdr:colOff>21829</xdr:colOff>
      <xdr:row>3</xdr:row>
      <xdr:rowOff>178758</xdr:rowOff>
    </xdr:to>
    <xdr:sp macro="" textlink="">
      <xdr:nvSpPr>
        <xdr:cNvPr id="5" name="TextBox 4">
          <a:extLst>
            <a:ext uri="{FF2B5EF4-FFF2-40B4-BE49-F238E27FC236}">
              <a16:creationId xmlns:a16="http://schemas.microsoft.com/office/drawing/2014/main" id="{A76FEC65-2FE0-482E-BE79-11F43E8DB7E0}"/>
            </a:ext>
          </a:extLst>
        </xdr:cNvPr>
        <xdr:cNvSpPr txBox="1"/>
      </xdr:nvSpPr>
      <xdr:spPr>
        <a:xfrm>
          <a:off x="204106" y="139609"/>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baseline="0"/>
            <a:t>Circular 88 Quarterly and Annual Planning &amp; Reporting Template</a:t>
          </a:r>
        </a:p>
      </xdr:txBody>
    </xdr:sp>
    <xdr:clientData/>
  </xdr:twoCellAnchor>
  <xdr:twoCellAnchor editAs="oneCell">
    <xdr:from>
      <xdr:col>1</xdr:col>
      <xdr:colOff>0</xdr:colOff>
      <xdr:row>18</xdr:row>
      <xdr:rowOff>173565</xdr:rowOff>
    </xdr:from>
    <xdr:to>
      <xdr:col>8</xdr:col>
      <xdr:colOff>15921</xdr:colOff>
      <xdr:row>22</xdr:row>
      <xdr:rowOff>15240</xdr:rowOff>
    </xdr:to>
    <xdr:sp macro="" textlink="">
      <xdr:nvSpPr>
        <xdr:cNvPr id="6" name="TextBox 5">
          <a:extLst>
            <a:ext uri="{FF2B5EF4-FFF2-40B4-BE49-F238E27FC236}">
              <a16:creationId xmlns:a16="http://schemas.microsoft.com/office/drawing/2014/main" id="{9C5C5D31-BD05-40D3-BF9C-AA9DDA7A45E4}"/>
            </a:ext>
          </a:extLst>
        </xdr:cNvPr>
        <xdr:cNvSpPr txBox="1"/>
      </xdr:nvSpPr>
      <xdr:spPr>
        <a:xfrm>
          <a:off x="200025" y="3535890"/>
          <a:ext cx="8144556" cy="5693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important for collating this data.</a:t>
          </a:r>
          <a:endParaRPr lang="en-ZA" sz="1100"/>
        </a:p>
      </xdr:txBody>
    </xdr:sp>
    <xdr:clientData/>
  </xdr:twoCellAnchor>
  <xdr:twoCellAnchor editAs="oneCell">
    <xdr:from>
      <xdr:col>1</xdr:col>
      <xdr:colOff>175103</xdr:colOff>
      <xdr:row>31</xdr:row>
      <xdr:rowOff>113748</xdr:rowOff>
    </xdr:from>
    <xdr:to>
      <xdr:col>2</xdr:col>
      <xdr:colOff>1701438</xdr:colOff>
      <xdr:row>35</xdr:row>
      <xdr:rowOff>69843</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4F2CB7AB-7E54-D061-8702-B110753E8D83}"/>
            </a:ext>
          </a:extLst>
        </xdr:cNvPr>
        <xdr:cNvSpPr/>
      </xdr:nvSpPr>
      <xdr:spPr>
        <a:xfrm>
          <a:off x="369491"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Local Municipality Template</a:t>
          </a:r>
        </a:p>
      </xdr:txBody>
    </xdr:sp>
    <xdr:clientData/>
  </xdr:twoCellAnchor>
  <xdr:twoCellAnchor editAs="oneCell">
    <xdr:from>
      <xdr:col>2</xdr:col>
      <xdr:colOff>2237006</xdr:colOff>
      <xdr:row>31</xdr:row>
      <xdr:rowOff>110405</xdr:rowOff>
    </xdr:from>
    <xdr:to>
      <xdr:col>3</xdr:col>
      <xdr:colOff>1389905</xdr:colOff>
      <xdr:row>35</xdr:row>
      <xdr:rowOff>75090</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AB95A5E5-01C9-44FD-A1D5-213F86DE1FCF}"/>
            </a:ext>
          </a:extLst>
        </xdr:cNvPr>
        <xdr:cNvSpPr/>
      </xdr:nvSpPr>
      <xdr:spPr>
        <a:xfrm>
          <a:off x="3063154" y="6223900"/>
          <a:ext cx="2160000" cy="742236"/>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Intermediate City Template</a:t>
          </a:r>
        </a:p>
      </xdr:txBody>
    </xdr:sp>
    <xdr:clientData/>
  </xdr:twoCellAnchor>
  <xdr:twoCellAnchor editAs="oneCell">
    <xdr:from>
      <xdr:col>4</xdr:col>
      <xdr:colOff>284802</xdr:colOff>
      <xdr:row>31</xdr:row>
      <xdr:rowOff>113748</xdr:rowOff>
    </xdr:from>
    <xdr:to>
      <xdr:col>7</xdr:col>
      <xdr:colOff>240406</xdr:colOff>
      <xdr:row>35</xdr:row>
      <xdr:rowOff>69843</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F4EB2C62-CCA1-49CE-A442-46F8C107C59F}"/>
            </a:ext>
          </a:extLst>
        </xdr:cNvPr>
        <xdr:cNvSpPr/>
      </xdr:nvSpPr>
      <xdr:spPr>
        <a:xfrm>
          <a:off x="5756817"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District Municipality Template</a:t>
          </a:r>
        </a:p>
      </xdr:txBody>
    </xdr:sp>
    <xdr:clientData/>
  </xdr:twoCellAnchor>
  <xdr:twoCellAnchor editAs="oneCell">
    <xdr:from>
      <xdr:col>0</xdr:col>
      <xdr:colOff>191468</xdr:colOff>
      <xdr:row>38</xdr:row>
      <xdr:rowOff>68987</xdr:rowOff>
    </xdr:from>
    <xdr:to>
      <xdr:col>5</xdr:col>
      <xdr:colOff>11624</xdr:colOff>
      <xdr:row>44</xdr:row>
      <xdr:rowOff>116610</xdr:rowOff>
    </xdr:to>
    <mc:AlternateContent xmlns:mc="http://schemas.openxmlformats.org/markup-compatibility/2006" xmlns:sle15="http://schemas.microsoft.com/office/drawing/2012/slicer">
      <mc:Choice Requires="sle15">
        <xdr:graphicFrame macro="">
          <xdr:nvGraphicFramePr>
            <xdr:cNvPr id="10" name="Province">
              <a:extLst>
                <a:ext uri="{FF2B5EF4-FFF2-40B4-BE49-F238E27FC236}">
                  <a16:creationId xmlns:a16="http://schemas.microsoft.com/office/drawing/2014/main" id="{EFCA46CA-A0F6-DF79-737D-B1E918F66F43}"/>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91468" y="7543196"/>
              <a:ext cx="6233047" cy="1213950"/>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736517A3-86FA-451E-97FC-04723BFC3FAF}"/>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48988EBE-5CB6-4206-9C73-7EE860B0701A}"/>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Local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a16="http://schemas.microsoft.com/office/drawing/2014/main" id="{3517C615-1F6B-45F6-9AB0-10CF9758670A}"/>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90D147A0-AF34-4236-91B0-8069E615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a16="http://schemas.microsoft.com/office/drawing/2014/main" id="{E1E8242A-E067-456D-A8D5-AA10873D205F}"/>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83160C3-9049-41E0-9E66-80E153C2F46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05B0EC50-C0AA-4003-BFF5-80A4AEBE343D}"/>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8C832EBE-14C4-42F6-A07E-34739425DF5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Intermediate City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a16="http://schemas.microsoft.com/office/drawing/2014/main" id="{77082416-1337-4714-AB45-B0D647FD76F1}"/>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2D39484D-74CD-4191-B17F-FD1F5DD24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a16="http://schemas.microsoft.com/office/drawing/2014/main" id="{D5241A77-1CFA-406D-B80F-30C05EA456BE}"/>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2CEBA91D-5EB5-40F1-8E0F-32E222A3231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C4E114A8-67A2-420F-8808-A2F6753C415A}"/>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twoCellAnchor>
    <xdr:from>
      <xdr:col>1</xdr:col>
      <xdr:colOff>0</xdr:colOff>
      <xdr:row>5</xdr:row>
      <xdr:rowOff>0</xdr:rowOff>
    </xdr:from>
    <xdr:to>
      <xdr:col>3</xdr:col>
      <xdr:colOff>1497095</xdr:colOff>
      <xdr:row>5</xdr:row>
      <xdr:rowOff>543081</xdr:rowOff>
    </xdr:to>
    <xdr:sp macro="" textlink="">
      <xdr:nvSpPr>
        <xdr:cNvPr id="13" name="TextBox 12">
          <a:extLst>
            <a:ext uri="{FF2B5EF4-FFF2-40B4-BE49-F238E27FC236}">
              <a16:creationId xmlns:a16="http://schemas.microsoft.com/office/drawing/2014/main" id="{79C0BBDF-60CC-41C7-90DA-6DAFA8E74E19}"/>
            </a:ext>
          </a:extLst>
        </xdr:cNvPr>
        <xdr:cNvSpPr txBox="1"/>
      </xdr:nvSpPr>
      <xdr:spPr>
        <a:xfrm>
          <a:off x="180474" y="3469105"/>
          <a:ext cx="805430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F947B23F-4AAB-47C3-AF64-F709EEB2BFDD}"/>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r>
            <a:rPr lang="en-ZA" sz="1100" baseline="0"/>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6A359964-D9C5-4F38-8ACA-4A32F6969AE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District municipalities for the reporting period of 2023/2024.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xdr:txBody>
    </xdr:sp>
    <xdr:clientData/>
  </xdr:twoCellAnchor>
  <xdr:twoCellAnchor>
    <xdr:from>
      <xdr:col>1</xdr:col>
      <xdr:colOff>190</xdr:colOff>
      <xdr:row>32</xdr:row>
      <xdr:rowOff>98825</xdr:rowOff>
    </xdr:from>
    <xdr:to>
      <xdr:col>3</xdr:col>
      <xdr:colOff>1561579</xdr:colOff>
      <xdr:row>32</xdr:row>
      <xdr:rowOff>1367790</xdr:rowOff>
    </xdr:to>
    <xdr:sp macro="" textlink="">
      <xdr:nvSpPr>
        <xdr:cNvPr id="4" name="TextBox 3">
          <a:extLst>
            <a:ext uri="{FF2B5EF4-FFF2-40B4-BE49-F238E27FC236}">
              <a16:creationId xmlns:a16="http://schemas.microsoft.com/office/drawing/2014/main" id="{1DB17B59-B5C4-439F-AC98-78935E649824}"/>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t>Make use of colour key below, and note the completion percentage above each column to aid in completing the table.</a:t>
          </a:r>
          <a:br>
            <a:rPr lang="en-ZA" sz="1100" baseline="0"/>
          </a:br>
          <a:r>
            <a:rPr lang="en-ZA" sz="1100" baseline="0"/>
            <a:t/>
          </a: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7E543077-405C-4A50-8E2D-7E99047E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41</xdr:row>
      <xdr:rowOff>98825</xdr:rowOff>
    </xdr:from>
    <xdr:to>
      <xdr:col>2</xdr:col>
      <xdr:colOff>4083843</xdr:colOff>
      <xdr:row>41</xdr:row>
      <xdr:rowOff>431007</xdr:rowOff>
    </xdr:to>
    <xdr:sp macro="" textlink="">
      <xdr:nvSpPr>
        <xdr:cNvPr id="6" name="TextBox 5">
          <a:extLst>
            <a:ext uri="{FF2B5EF4-FFF2-40B4-BE49-F238E27FC236}">
              <a16:creationId xmlns:a16="http://schemas.microsoft.com/office/drawing/2014/main" id="{53343E5D-CB67-4AE4-A218-474BF49820D5}"/>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978A0AA-A4A0-4075-BAC0-2431C2351759}"/>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2023/24</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7AA413FB-893E-436E-83D5-DB7944EB8459}"/>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145417</xdr:rowOff>
    </xdr:from>
    <xdr:to>
      <xdr:col>14</xdr:col>
      <xdr:colOff>3555</xdr:colOff>
      <xdr:row>12</xdr:row>
      <xdr:rowOff>26670</xdr:rowOff>
    </xdr:to>
    <xdr:sp macro="" textlink="">
      <xdr:nvSpPr>
        <xdr:cNvPr id="2" name="TextBox 1">
          <a:extLst>
            <a:ext uri="{FF2B5EF4-FFF2-40B4-BE49-F238E27FC236}">
              <a16:creationId xmlns:a16="http://schemas.microsoft.com/office/drawing/2014/main" id="{26A419E4-9DA1-4DA4-B6DB-81F9E6EA133F}"/>
            </a:ext>
          </a:extLst>
        </xdr:cNvPr>
        <xdr:cNvSpPr txBox="1"/>
      </xdr:nvSpPr>
      <xdr:spPr>
        <a:xfrm>
          <a:off x="276225" y="1097917"/>
          <a:ext cx="7928355" cy="12166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Please find in the next three sheets, full descriptions of the three reporting types:</a:t>
          </a:r>
        </a:p>
        <a:p>
          <a:pPr marL="342900" indent="-342900">
            <a:buFont typeface="+mj-lt"/>
            <a:buAutoNum type="arabicParenR"/>
          </a:pPr>
          <a:r>
            <a:rPr lang="en-US" sz="1600" b="1" baseline="0">
              <a:solidFill>
                <a:sysClr val="windowText" lastClr="000000"/>
              </a:solidFill>
            </a:rPr>
            <a:t>Circular 88 Outputs and Outcomes</a:t>
          </a:r>
        </a:p>
        <a:p>
          <a:pPr marL="342900" indent="-342900">
            <a:buFont typeface="+mj-lt"/>
            <a:buAutoNum type="arabicParenR"/>
          </a:pPr>
          <a:r>
            <a:rPr lang="en-US" sz="1600" b="1" baseline="0">
              <a:solidFill>
                <a:sysClr val="windowText" lastClr="000000"/>
              </a:solidFill>
            </a:rPr>
            <a:t>Circular 88 Compliance Indicators</a:t>
          </a:r>
        </a:p>
        <a:p>
          <a:pPr marL="342900" indent="-342900">
            <a:buFont typeface="+mj-lt"/>
            <a:buAutoNum type="arabicParenR"/>
          </a:pPr>
          <a:r>
            <a:rPr lang="en-US" sz="1600" b="1" baseline="0">
              <a:solidFill>
                <a:sysClr val="windowText" lastClr="000000"/>
              </a:solidFill>
            </a:rPr>
            <a:t>Circular 88 Compliance Questions</a:t>
          </a:r>
        </a:p>
      </xdr:txBody>
    </xdr:sp>
    <xdr:clientData/>
  </xdr:twoCellAnchor>
  <xdr:twoCellAnchor editAs="oneCell">
    <xdr:from>
      <xdr:col>1</xdr:col>
      <xdr:colOff>0</xdr:colOff>
      <xdr:row>1</xdr:row>
      <xdr:rowOff>0</xdr:rowOff>
    </xdr:from>
    <xdr:to>
      <xdr:col>13</xdr:col>
      <xdr:colOff>600678</xdr:colOff>
      <xdr:row>4</xdr:row>
      <xdr:rowOff>136382</xdr:rowOff>
    </xdr:to>
    <xdr:sp macro="" textlink="">
      <xdr:nvSpPr>
        <xdr:cNvPr id="3" name="TextBox 2">
          <a:extLst>
            <a:ext uri="{FF2B5EF4-FFF2-40B4-BE49-F238E27FC236}">
              <a16:creationId xmlns:a16="http://schemas.microsoft.com/office/drawing/2014/main" id="{305A4005-9F3D-4DD3-B149-E84C87E0A693}"/>
            </a:ext>
          </a:extLst>
        </xdr:cNvPr>
        <xdr:cNvSpPr txBox="1"/>
      </xdr:nvSpPr>
      <xdr:spPr>
        <a:xfrm>
          <a:off x="276225" y="190500"/>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C88 reporting definitions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tupaJ\Downloads\Copy%20of%20TB%20-%20September%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4">
          <cell r="H84">
            <v>-4815.66</v>
          </cell>
        </row>
        <row r="92">
          <cell r="H92">
            <v>-854317.67</v>
          </cell>
        </row>
        <row r="97">
          <cell r="H97">
            <v>-5954867.0899999999</v>
          </cell>
        </row>
        <row r="98">
          <cell r="H98">
            <v>-456.51</v>
          </cell>
        </row>
        <row r="116">
          <cell r="H116">
            <v>-845861.94</v>
          </cell>
        </row>
        <row r="413">
          <cell r="H413">
            <v>31899261.27</v>
          </cell>
        </row>
        <row r="485">
          <cell r="H485">
            <v>5394341.1699999999</v>
          </cell>
        </row>
        <row r="508">
          <cell r="H508">
            <v>8400404.5999999996</v>
          </cell>
        </row>
        <row r="731">
          <cell r="D731">
            <v>389352253</v>
          </cell>
          <cell r="H731">
            <v>73532605.269999996</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ovince" sourceName="Province">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ovince" cache="Slicer_Province" caption="Filter the  table by Province:" columnCount="3" rowHeight="241300"/>
</slicers>
</file>

<file path=xl/tables/table1.xml><?xml version="1.0" encoding="utf-8"?>
<table xmlns="http://schemas.openxmlformats.org/spreadsheetml/2006/main" id="4" name="T_All_Munics" displayName="T_All_Munics" ref="B46:E303" totalsRowShown="0">
  <autoFilter ref="B46:E303">
    <filterColumn colId="3">
      <filters>
        <filter val="Limpopo"/>
      </filters>
    </filterColumn>
  </autoFilter>
  <sortState ref="B47:E303">
    <sortCondition ref="C1:C266"/>
  </sortState>
  <tableColumns count="4">
    <tableColumn id="1" name="Code"/>
    <tableColumn id="2" name="Name"/>
    <tableColumn id="6" name="Type"/>
    <tableColumn id="4" name="Province"/>
  </tableColumns>
  <tableStyleInfo name="TableStyleMedium2" showFirstColumn="0" showLastColumn="0" showRowStripes="1" showColumnStripes="0"/>
</table>
</file>

<file path=xl/tables/table2.xml><?xml version="1.0" encoding="utf-8"?>
<table xmlns="http://schemas.openxmlformats.org/spreadsheetml/2006/main" id="10" name="T_All_Munics11" displayName="T_All_Munics11"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3.xml><?xml version="1.0" encoding="utf-8"?>
<table xmlns="http://schemas.openxmlformats.org/spreadsheetml/2006/main" id="11" name="T_All_Munics12" displayName="T_All_Munics12"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4.xml><?xml version="1.0" encoding="utf-8"?>
<table xmlns="http://schemas.openxmlformats.org/spreadsheetml/2006/main" id="12" name="T_All_Munics13" displayName="T_All_Munics13" ref="X43:AA300" totalsRowShown="0" headerRowCellStyle="Invisable" dataCellStyle="Invisable">
  <autoFilter ref="X43:AA300"/>
  <sortState ref="X44:AA300">
    <sortCondition ref="Y1:Y267"/>
  </sortState>
  <tableColumns count="4">
    <tableColumn id="1" name="Code" dataCellStyle="Invisable"/>
    <tableColumn id="2" name="Name" dataCellStyle="Invisable"/>
    <tableColumn id="6" name="Type" dataCellStyle="Invisable"/>
    <tableColumn id="4" name="Province" dataCellStyle="Invisable"/>
  </tableColumns>
  <tableStyleInfo name="TableStyleMedium2" showFirstColumn="0" showLastColumn="0" showRowStripes="1" showColumnStripes="0"/>
</table>
</file>

<file path=xl/tables/table5.xml><?xml version="1.0" encoding="utf-8"?>
<table xmlns="http://schemas.openxmlformats.org/spreadsheetml/2006/main" id="1" name="T_Indicators" displayName="T_Indicators" ref="A1:BZ208" totalsRowShown="0">
  <autoFilter ref="A1:BZ208"/>
  <tableColumns count="78">
    <tableColumn id="1" name="INDICATOR ASSIGNMENT"/>
    <tableColumn id="2" name="A1 Indicator short name"/>
    <tableColumn id="3" name="A2 Alignment"/>
    <tableColumn id="4" name="A3 Results-chain level"/>
    <tableColumn id="5" name="A4 Back to Basics Pillar"/>
    <tableColumn id="6" name="A5 Unit of measurement"/>
    <tableColumn id="7" name="A6 Frequency of reporting"/>
    <tableColumn id="8" name="A7 Rationale"/>
    <tableColumn id="9" name="A8 Definition"/>
    <tableColumn id="10" name="A9 Indicator Formula "/>
    <tableColumn id="11" name="A10 Indicator origin"/>
    <tableColumn id="12" name="A11 Notes on calculation"/>
    <tableColumn id="13" name="A12 Additional notes"/>
    <tableColumn id="14" name="Reporting responsibility"/>
    <tableColumn id="15" name="Metro"/>
    <tableColumn id="16" name="Metro Readiness"/>
    <tableColumn id="17" name="Intermediate City"/>
    <tableColumn id="18" name="Intermediate City Readiness"/>
    <tableColumn id="19" name="District"/>
    <tableColumn id="20" name="District Readiness"/>
    <tableColumn id="21" name="Local"/>
    <tableColumn id="22" name="LM Readiness"/>
    <tableColumn id="23" name="B CODE"/>
    <tableColumn id="24" name="B1 Data Element"/>
    <tableColumn id="25" name="B2 Frequency of collection"/>
    <tableColumn id="26" name="B3 Definition"/>
    <tableColumn id="27" name="B4 Source"/>
    <tableColumn id="28" name="B5 Units"/>
    <tableColumn id="29" name="B6 Notes"/>
    <tableColumn id="30" name="C CODE"/>
    <tableColumn id="31" name="C1 Data Element"/>
    <tableColumn id="32" name="C2 Frequency of collection"/>
    <tableColumn id="33" name="C3 Definition"/>
    <tableColumn id="34" name="C4 Source"/>
    <tableColumn id="35" name="C5 Units"/>
    <tableColumn id="36" name="C6 Notes"/>
    <tableColumn id="37" name="D CODE"/>
    <tableColumn id="38" name="D1 Data Element"/>
    <tableColumn id="39" name="D2 Frequency of collection"/>
    <tableColumn id="40" name="D3 Definition"/>
    <tableColumn id="41" name="D4 Source"/>
    <tableColumn id="42" name="D5 Units"/>
    <tableColumn id="43" name="D6 Notes"/>
    <tableColumn id="44" name="E CODE"/>
    <tableColumn id="45" name="E1 Data Element"/>
    <tableColumn id="46" name="E2 Frequency of collection"/>
    <tableColumn id="47" name="E3 Definition"/>
    <tableColumn id="48" name="E4 Source"/>
    <tableColumn id="49" name="E5 Units"/>
    <tableColumn id="50" name="E6 Notes"/>
    <tableColumn id="51" name="F CODE"/>
    <tableColumn id="52" name="F1 Data Element"/>
    <tableColumn id="53" name="F2 Frequency of collection"/>
    <tableColumn id="54" name="F3 Definition"/>
    <tableColumn id="55" name="F4 Source"/>
    <tableColumn id="56" name="F5 Units"/>
    <tableColumn id="57" name="F6 Notes"/>
    <tableColumn id="58" name="G CODE"/>
    <tableColumn id="59" name="G1 Data Element"/>
    <tableColumn id="60" name="G2 Frequency of collection"/>
    <tableColumn id="61" name="G3 Definition"/>
    <tableColumn id="62" name="G4 Source"/>
    <tableColumn id="63" name="G5 Units"/>
    <tableColumn id="64" name="G6 Notes"/>
    <tableColumn id="65" name="H CODE"/>
    <tableColumn id="66" name="H1 Data Element"/>
    <tableColumn id="67" name="H2 Frequency of collection"/>
    <tableColumn id="68" name="H3 Definition"/>
    <tableColumn id="69" name="H4 Source"/>
    <tableColumn id="70" name="H5 Units"/>
    <tableColumn id="71" name="H6 Notes"/>
    <tableColumn id="72" name="I CODE"/>
    <tableColumn id="73" name="I1 Data Element"/>
    <tableColumn id="74" name="I2 Frequency of collection"/>
    <tableColumn id="75" name="I3 Definition"/>
    <tableColumn id="76" name="I4 Source"/>
    <tableColumn id="77" name="I5 Units"/>
    <tableColumn id="78" name="I6 Notes"/>
  </tableColumns>
  <tableStyleInfo name="TableStyleMedium2" showFirstColumn="0" showLastColumn="0" showRowStripes="1" showColumnStripes="0"/>
</table>
</file>

<file path=xl/tables/table6.xml><?xml version="1.0" encoding="utf-8"?>
<table xmlns="http://schemas.openxmlformats.org/spreadsheetml/2006/main" id="2" name="T_Comp_TIDS" displayName="T_Comp_TIDS" ref="A1:O100" totalsRowShown="0">
  <autoFilter ref="A1:O100"/>
  <tableColumns count="15">
    <tableColumn id="1" name="INDICATOR ASSIGNMENT"/>
    <tableColumn id="2" name="A1 Indicator name"/>
    <tableColumn id="3" name="A2 Type of indicator"/>
    <tableColumn id="4" name="A3 Indicator origin"/>
    <tableColumn id="5" name="A4 Rationale"/>
    <tableColumn id="6" name="A5 Operational Definition"/>
    <tableColumn id="7" name="A6 Method of calculation"/>
    <tableColumn id="8" name="A7 Frequency of reporting"/>
    <tableColumn id="9" name="A8 Source"/>
    <tableColumn id="10" name="A9 Notes"/>
    <tableColumn id="11" name="Metro reporting"/>
    <tableColumn id="12" name="Intermediate City reporting"/>
    <tableColumn id="13" name="District reporting"/>
    <tableColumn id="14" name="Local municipality reporting"/>
    <tableColumn id="15" name="B CODE"/>
  </tableColumns>
  <tableStyleInfo name="TableStyleMedium2" showFirstColumn="0" showLastColumn="0" showRowStripes="1" showColumnStripes="0"/>
</table>
</file>

<file path=xl/tables/table7.xml><?xml version="1.0" encoding="utf-8"?>
<table xmlns="http://schemas.openxmlformats.org/spreadsheetml/2006/main" id="3" name="T_Comp_Qs" displayName="T_Comp_Qs" ref="A1:F26" totalsRowShown="0">
  <autoFilter ref="A1:F26"/>
  <tableColumns count="6">
    <tableColumn id="1" name="No."/>
    <tableColumn id="2" name="Compliance questions"/>
    <tableColumn id="3" name="M"/>
    <tableColumn id="4" name="I"/>
    <tableColumn id="5" name="D"/>
    <tableColumn id="6" name="L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E303"/>
  <sheetViews>
    <sheetView topLeftCell="A19" zoomScaleNormal="100" workbookViewId="0">
      <selection activeCell="K19" sqref="K19"/>
    </sheetView>
  </sheetViews>
  <sheetFormatPr defaultColWidth="9.140625" defaultRowHeight="15"/>
  <cols>
    <col min="1" max="1" width="2.85546875" style="1" customWidth="1"/>
    <col min="2" max="2" width="9.42578125" style="1" customWidth="1"/>
    <col min="3" max="3" width="45" style="1" bestFit="1" customWidth="1"/>
    <col min="4" max="4" width="24.42578125" style="1" bestFit="1" customWidth="1"/>
    <col min="5" max="5" width="14.140625" style="1" bestFit="1" customWidth="1"/>
    <col min="6" max="6" width="12.7109375" style="1" customWidth="1"/>
    <col min="7" max="10" width="6.28515625" style="1" customWidth="1"/>
    <col min="11" max="16384" width="9.140625" style="1"/>
  </cols>
  <sheetData>
    <row r="1" spans="1:1" ht="22.5" customHeight="1">
      <c r="A1" s="46"/>
    </row>
    <row r="46" spans="2:5">
      <c r="B46" t="s">
        <v>0</v>
      </c>
      <c r="C46" t="s">
        <v>1</v>
      </c>
      <c r="D46" t="s">
        <v>3</v>
      </c>
      <c r="E46" t="s">
        <v>2</v>
      </c>
    </row>
    <row r="47" spans="2:5" hidden="1">
      <c r="B47" t="s">
        <v>4</v>
      </c>
      <c r="C47" t="s">
        <v>5</v>
      </c>
      <c r="D47" t="s">
        <v>524</v>
      </c>
      <c r="E47" t="s">
        <v>6</v>
      </c>
    </row>
    <row r="48" spans="2:5" hidden="1">
      <c r="B48" t="s">
        <v>7</v>
      </c>
      <c r="C48" t="s">
        <v>8</v>
      </c>
      <c r="D48" t="s">
        <v>524</v>
      </c>
      <c r="E48" t="s">
        <v>6</v>
      </c>
    </row>
    <row r="49" spans="2:5" hidden="1">
      <c r="B49" t="s">
        <v>9</v>
      </c>
      <c r="C49" t="s">
        <v>10</v>
      </c>
      <c r="D49" t="s">
        <v>524</v>
      </c>
      <c r="E49" t="s">
        <v>11</v>
      </c>
    </row>
    <row r="50" spans="2:5" hidden="1">
      <c r="B50" t="s">
        <v>12</v>
      </c>
      <c r="C50" t="s">
        <v>13</v>
      </c>
      <c r="D50" t="s">
        <v>3892</v>
      </c>
      <c r="E50" t="s">
        <v>11</v>
      </c>
    </row>
    <row r="51" spans="2:5" hidden="1">
      <c r="B51" t="s">
        <v>14</v>
      </c>
      <c r="C51" t="s">
        <v>15</v>
      </c>
      <c r="D51" t="s">
        <v>525</v>
      </c>
      <c r="E51" t="s">
        <v>16</v>
      </c>
    </row>
    <row r="52" spans="2:5" hidden="1">
      <c r="B52" t="s">
        <v>17</v>
      </c>
      <c r="C52" t="s">
        <v>18</v>
      </c>
      <c r="D52" t="s">
        <v>524</v>
      </c>
      <c r="E52" t="s">
        <v>16</v>
      </c>
    </row>
    <row r="53" spans="2:5" hidden="1">
      <c r="B53" t="s">
        <v>19</v>
      </c>
      <c r="C53" t="s">
        <v>20</v>
      </c>
      <c r="D53" t="s">
        <v>525</v>
      </c>
      <c r="E53" t="s">
        <v>11</v>
      </c>
    </row>
    <row r="54" spans="2:5" hidden="1">
      <c r="B54" t="s">
        <v>436</v>
      </c>
      <c r="C54" t="s">
        <v>437</v>
      </c>
      <c r="D54" t="s">
        <v>525</v>
      </c>
      <c r="E54" t="s">
        <v>16</v>
      </c>
    </row>
    <row r="55" spans="2:5">
      <c r="B55" t="s">
        <v>21</v>
      </c>
      <c r="C55" t="s">
        <v>22</v>
      </c>
      <c r="D55" t="s">
        <v>3892</v>
      </c>
      <c r="E55" t="s">
        <v>23</v>
      </c>
    </row>
    <row r="56" spans="2:5" hidden="1">
      <c r="B56" t="s">
        <v>24</v>
      </c>
      <c r="C56" t="s">
        <v>25</v>
      </c>
      <c r="D56" t="s">
        <v>524</v>
      </c>
      <c r="E56" t="s">
        <v>26</v>
      </c>
    </row>
    <row r="57" spans="2:5">
      <c r="B57" t="s">
        <v>27</v>
      </c>
      <c r="C57" t="s">
        <v>28</v>
      </c>
      <c r="D57" t="s">
        <v>524</v>
      </c>
      <c r="E57" t="s">
        <v>23</v>
      </c>
    </row>
    <row r="58" spans="2:5" hidden="1">
      <c r="B58" t="s">
        <v>29</v>
      </c>
      <c r="C58" t="s">
        <v>30</v>
      </c>
      <c r="D58" t="s">
        <v>524</v>
      </c>
      <c r="E58" t="s">
        <v>26</v>
      </c>
    </row>
    <row r="59" spans="2:5" hidden="1">
      <c r="B59" t="s">
        <v>31</v>
      </c>
      <c r="C59" t="s">
        <v>32</v>
      </c>
      <c r="D59" t="s">
        <v>524</v>
      </c>
      <c r="E59" t="s">
        <v>11</v>
      </c>
    </row>
    <row r="60" spans="2:5" hidden="1">
      <c r="B60" t="s">
        <v>33</v>
      </c>
      <c r="C60" t="s">
        <v>34</v>
      </c>
      <c r="D60" t="s">
        <v>524</v>
      </c>
      <c r="E60" t="s">
        <v>26</v>
      </c>
    </row>
    <row r="61" spans="2:5">
      <c r="B61" t="s">
        <v>438</v>
      </c>
      <c r="C61" t="s">
        <v>439</v>
      </c>
      <c r="D61" t="s">
        <v>524</v>
      </c>
      <c r="E61" t="s">
        <v>23</v>
      </c>
    </row>
    <row r="62" spans="2:5" hidden="1">
      <c r="B62" t="s">
        <v>35</v>
      </c>
      <c r="C62" t="s">
        <v>36</v>
      </c>
      <c r="D62" t="s">
        <v>524</v>
      </c>
      <c r="E62" t="s">
        <v>16</v>
      </c>
    </row>
    <row r="63" spans="2:5" hidden="1">
      <c r="B63" t="s">
        <v>37</v>
      </c>
      <c r="C63" t="s">
        <v>38</v>
      </c>
      <c r="D63" t="s">
        <v>525</v>
      </c>
      <c r="E63" t="s">
        <v>39</v>
      </c>
    </row>
    <row r="64" spans="2:5" hidden="1">
      <c r="B64" t="s">
        <v>40</v>
      </c>
      <c r="C64" t="s">
        <v>41</v>
      </c>
      <c r="D64" t="s">
        <v>524</v>
      </c>
      <c r="E64" t="s">
        <v>26</v>
      </c>
    </row>
    <row r="65" spans="2:5" hidden="1">
      <c r="B65" t="s">
        <v>42</v>
      </c>
      <c r="C65" t="s">
        <v>43</v>
      </c>
      <c r="D65" t="s">
        <v>526</v>
      </c>
      <c r="E65" t="s">
        <v>16</v>
      </c>
    </row>
    <row r="66" spans="2:5" hidden="1">
      <c r="B66" t="s">
        <v>440</v>
      </c>
      <c r="C66" t="s">
        <v>441</v>
      </c>
      <c r="D66" t="s">
        <v>3892</v>
      </c>
      <c r="E66" t="s">
        <v>442</v>
      </c>
    </row>
    <row r="67" spans="2:5" hidden="1">
      <c r="B67" t="s">
        <v>44</v>
      </c>
      <c r="C67" t="s">
        <v>45</v>
      </c>
      <c r="D67" t="s">
        <v>524</v>
      </c>
      <c r="E67" t="s">
        <v>26</v>
      </c>
    </row>
    <row r="68" spans="2:5" hidden="1">
      <c r="B68" t="s">
        <v>46</v>
      </c>
      <c r="C68" t="s">
        <v>47</v>
      </c>
      <c r="D68" t="s">
        <v>525</v>
      </c>
      <c r="E68" t="s">
        <v>26</v>
      </c>
    </row>
    <row r="69" spans="2:5">
      <c r="B69" t="s">
        <v>443</v>
      </c>
      <c r="C69" t="s">
        <v>444</v>
      </c>
      <c r="D69" t="s">
        <v>525</v>
      </c>
      <c r="E69" t="s">
        <v>23</v>
      </c>
    </row>
    <row r="70" spans="2:5" hidden="1">
      <c r="B70" t="s">
        <v>48</v>
      </c>
      <c r="C70" t="s">
        <v>49</v>
      </c>
      <c r="D70" t="s">
        <v>524</v>
      </c>
      <c r="E70" t="s">
        <v>26</v>
      </c>
    </row>
    <row r="71" spans="2:5" hidden="1">
      <c r="B71" t="s">
        <v>50</v>
      </c>
      <c r="C71" t="s">
        <v>51</v>
      </c>
      <c r="D71" t="s">
        <v>525</v>
      </c>
      <c r="E71" t="s">
        <v>26</v>
      </c>
    </row>
    <row r="72" spans="2:5" hidden="1">
      <c r="B72" t="s">
        <v>445</v>
      </c>
      <c r="C72" t="s">
        <v>446</v>
      </c>
      <c r="D72" t="s">
        <v>524</v>
      </c>
      <c r="E72" t="s">
        <v>442</v>
      </c>
    </row>
    <row r="73" spans="2:5" hidden="1">
      <c r="B73" t="s">
        <v>52</v>
      </c>
      <c r="C73" t="s">
        <v>53</v>
      </c>
      <c r="D73" t="s">
        <v>525</v>
      </c>
      <c r="E73" t="s">
        <v>16</v>
      </c>
    </row>
    <row r="74" spans="2:5" hidden="1">
      <c r="B74" t="s">
        <v>447</v>
      </c>
      <c r="C74" t="s">
        <v>448</v>
      </c>
      <c r="D74" t="s">
        <v>526</v>
      </c>
      <c r="E74" t="s">
        <v>26</v>
      </c>
    </row>
    <row r="75" spans="2:5" hidden="1">
      <c r="B75" t="s">
        <v>449</v>
      </c>
      <c r="C75" t="s">
        <v>450</v>
      </c>
      <c r="D75" t="s">
        <v>526</v>
      </c>
      <c r="E75" t="s">
        <v>89</v>
      </c>
    </row>
    <row r="76" spans="2:5" hidden="1">
      <c r="B76" t="s">
        <v>451</v>
      </c>
      <c r="C76" t="s">
        <v>452</v>
      </c>
      <c r="D76" t="s">
        <v>526</v>
      </c>
      <c r="E76" t="s">
        <v>89</v>
      </c>
    </row>
    <row r="77" spans="2:5" hidden="1">
      <c r="B77" t="s">
        <v>54</v>
      </c>
      <c r="C77" t="s">
        <v>55</v>
      </c>
      <c r="D77" t="s">
        <v>3892</v>
      </c>
      <c r="E77" t="s">
        <v>39</v>
      </c>
    </row>
    <row r="78" spans="2:5" hidden="1">
      <c r="B78" t="s">
        <v>453</v>
      </c>
      <c r="C78" t="s">
        <v>454</v>
      </c>
      <c r="D78" t="s">
        <v>3892</v>
      </c>
      <c r="E78" t="s">
        <v>442</v>
      </c>
    </row>
    <row r="79" spans="2:5" hidden="1">
      <c r="B79" t="s">
        <v>455</v>
      </c>
      <c r="C79" t="s">
        <v>456</v>
      </c>
      <c r="D79" t="s">
        <v>526</v>
      </c>
      <c r="E79" t="s">
        <v>89</v>
      </c>
    </row>
    <row r="80" spans="2:5">
      <c r="B80" t="s">
        <v>457</v>
      </c>
      <c r="C80" t="s">
        <v>458</v>
      </c>
      <c r="D80" t="s">
        <v>524</v>
      </c>
      <c r="E80" t="s">
        <v>23</v>
      </c>
    </row>
    <row r="81" spans="2:5" hidden="1">
      <c r="B81" t="s">
        <v>56</v>
      </c>
      <c r="C81" t="s">
        <v>57</v>
      </c>
      <c r="D81" t="s">
        <v>524</v>
      </c>
      <c r="E81" t="s">
        <v>11</v>
      </c>
    </row>
    <row r="82" spans="2:5" hidden="1">
      <c r="B82" t="s">
        <v>58</v>
      </c>
      <c r="C82" t="s">
        <v>59</v>
      </c>
      <c r="D82" t="s">
        <v>524</v>
      </c>
      <c r="E82" t="s">
        <v>6</v>
      </c>
    </row>
    <row r="83" spans="2:5" hidden="1">
      <c r="B83" t="s">
        <v>60</v>
      </c>
      <c r="C83" t="s">
        <v>61</v>
      </c>
      <c r="D83" t="s">
        <v>524</v>
      </c>
      <c r="E83" t="s">
        <v>62</v>
      </c>
    </row>
    <row r="84" spans="2:5" hidden="1">
      <c r="B84" t="s">
        <v>63</v>
      </c>
      <c r="C84" t="s">
        <v>64</v>
      </c>
      <c r="D84" t="s">
        <v>524</v>
      </c>
      <c r="E84" t="s">
        <v>6</v>
      </c>
    </row>
    <row r="85" spans="2:5" hidden="1">
      <c r="B85" t="s">
        <v>459</v>
      </c>
      <c r="C85" t="s">
        <v>460</v>
      </c>
      <c r="D85" t="s">
        <v>524</v>
      </c>
      <c r="E85" t="s">
        <v>442</v>
      </c>
    </row>
    <row r="86" spans="2:5" hidden="1">
      <c r="B86" t="s">
        <v>65</v>
      </c>
      <c r="C86" t="s">
        <v>66</v>
      </c>
      <c r="D86" t="s">
        <v>524</v>
      </c>
      <c r="E86" t="s">
        <v>39</v>
      </c>
    </row>
    <row r="87" spans="2:5" hidden="1">
      <c r="B87" t="s">
        <v>67</v>
      </c>
      <c r="C87" t="s">
        <v>68</v>
      </c>
      <c r="D87" t="s">
        <v>524</v>
      </c>
      <c r="E87" t="s">
        <v>16</v>
      </c>
    </row>
    <row r="88" spans="2:5" hidden="1">
      <c r="B88" t="s">
        <v>461</v>
      </c>
      <c r="C88" t="s">
        <v>462</v>
      </c>
      <c r="D88" t="s">
        <v>524</v>
      </c>
      <c r="E88" t="s">
        <v>442</v>
      </c>
    </row>
    <row r="89" spans="2:5" hidden="1">
      <c r="B89" t="s">
        <v>69</v>
      </c>
      <c r="C89" t="s">
        <v>70</v>
      </c>
      <c r="D89" t="s">
        <v>525</v>
      </c>
      <c r="E89" t="s">
        <v>39</v>
      </c>
    </row>
    <row r="90" spans="2:5" hidden="1">
      <c r="B90" t="s">
        <v>71</v>
      </c>
      <c r="C90" t="s">
        <v>72</v>
      </c>
      <c r="D90" t="s">
        <v>524</v>
      </c>
      <c r="E90" t="s">
        <v>11</v>
      </c>
    </row>
    <row r="91" spans="2:5" hidden="1">
      <c r="B91" t="s">
        <v>463</v>
      </c>
      <c r="C91" t="s">
        <v>464</v>
      </c>
      <c r="D91" t="s">
        <v>524</v>
      </c>
      <c r="E91" t="s">
        <v>442</v>
      </c>
    </row>
    <row r="92" spans="2:5" hidden="1">
      <c r="B92" t="s">
        <v>73</v>
      </c>
      <c r="C92" t="s">
        <v>74</v>
      </c>
      <c r="D92" t="s">
        <v>525</v>
      </c>
      <c r="E92" t="s">
        <v>39</v>
      </c>
    </row>
    <row r="93" spans="2:5" hidden="1">
      <c r="B93" t="s">
        <v>75</v>
      </c>
      <c r="C93" t="s">
        <v>76</v>
      </c>
      <c r="D93" t="s">
        <v>3892</v>
      </c>
      <c r="E93" t="s">
        <v>26</v>
      </c>
    </row>
    <row r="94" spans="2:5" hidden="1">
      <c r="B94" t="s">
        <v>77</v>
      </c>
      <c r="C94" t="s">
        <v>78</v>
      </c>
      <c r="D94" t="s">
        <v>524</v>
      </c>
      <c r="E94" t="s">
        <v>11</v>
      </c>
    </row>
    <row r="95" spans="2:5" hidden="1">
      <c r="B95" t="s">
        <v>465</v>
      </c>
      <c r="C95" t="s">
        <v>466</v>
      </c>
      <c r="D95" t="s">
        <v>525</v>
      </c>
      <c r="E95" t="s">
        <v>442</v>
      </c>
    </row>
    <row r="96" spans="2:5">
      <c r="B96" t="s">
        <v>79</v>
      </c>
      <c r="C96" t="s">
        <v>80</v>
      </c>
      <c r="D96" t="s">
        <v>524</v>
      </c>
      <c r="E96" t="s">
        <v>23</v>
      </c>
    </row>
    <row r="97" spans="2:5" hidden="1">
      <c r="B97" t="s">
        <v>81</v>
      </c>
      <c r="C97" t="s">
        <v>82</v>
      </c>
      <c r="D97" t="s">
        <v>524</v>
      </c>
      <c r="E97" t="s">
        <v>16</v>
      </c>
    </row>
    <row r="98" spans="2:5" hidden="1">
      <c r="B98" t="s">
        <v>83</v>
      </c>
      <c r="C98" t="s">
        <v>84</v>
      </c>
      <c r="D98" t="s">
        <v>524</v>
      </c>
      <c r="E98" t="s">
        <v>11</v>
      </c>
    </row>
    <row r="99" spans="2:5" hidden="1">
      <c r="B99" t="s">
        <v>467</v>
      </c>
      <c r="C99" t="s">
        <v>468</v>
      </c>
      <c r="D99" t="s">
        <v>524</v>
      </c>
      <c r="E99" t="s">
        <v>442</v>
      </c>
    </row>
    <row r="100" spans="2:5" hidden="1">
      <c r="B100" t="s">
        <v>85</v>
      </c>
      <c r="C100" t="s">
        <v>86</v>
      </c>
      <c r="D100" t="s">
        <v>524</v>
      </c>
      <c r="E100" t="s">
        <v>16</v>
      </c>
    </row>
    <row r="101" spans="2:5" hidden="1">
      <c r="B101" t="s">
        <v>469</v>
      </c>
      <c r="C101" t="s">
        <v>86</v>
      </c>
      <c r="D101" t="s">
        <v>3892</v>
      </c>
      <c r="E101" t="s">
        <v>442</v>
      </c>
    </row>
    <row r="102" spans="2:5" hidden="1">
      <c r="B102" t="s">
        <v>87</v>
      </c>
      <c r="C102" t="s">
        <v>88</v>
      </c>
      <c r="D102" t="s">
        <v>3892</v>
      </c>
      <c r="E102" t="s">
        <v>89</v>
      </c>
    </row>
    <row r="103" spans="2:5" hidden="1">
      <c r="B103" t="s">
        <v>90</v>
      </c>
      <c r="C103" t="s">
        <v>91</v>
      </c>
      <c r="D103" t="s">
        <v>524</v>
      </c>
      <c r="E103" t="s">
        <v>6</v>
      </c>
    </row>
    <row r="104" spans="2:5" hidden="1">
      <c r="B104" t="s">
        <v>92</v>
      </c>
      <c r="C104" t="s">
        <v>93</v>
      </c>
      <c r="D104" t="s">
        <v>524</v>
      </c>
      <c r="E104" t="s">
        <v>11</v>
      </c>
    </row>
    <row r="105" spans="2:5" hidden="1">
      <c r="B105" t="s">
        <v>94</v>
      </c>
      <c r="C105" t="s">
        <v>95</v>
      </c>
      <c r="D105" t="s">
        <v>524</v>
      </c>
      <c r="E105" t="s">
        <v>16</v>
      </c>
    </row>
    <row r="106" spans="2:5" hidden="1">
      <c r="B106" t="s">
        <v>96</v>
      </c>
      <c r="C106" t="s">
        <v>97</v>
      </c>
      <c r="D106" t="s">
        <v>3892</v>
      </c>
      <c r="E106" t="s">
        <v>16</v>
      </c>
    </row>
    <row r="107" spans="2:5">
      <c r="B107" t="s">
        <v>98</v>
      </c>
      <c r="C107" t="s">
        <v>99</v>
      </c>
      <c r="D107" t="s">
        <v>524</v>
      </c>
      <c r="E107" t="s">
        <v>23</v>
      </c>
    </row>
    <row r="108" spans="2:5" hidden="1">
      <c r="B108" t="s">
        <v>470</v>
      </c>
      <c r="C108" t="s">
        <v>471</v>
      </c>
      <c r="D108" t="s">
        <v>526</v>
      </c>
      <c r="E108" t="s">
        <v>11</v>
      </c>
    </row>
    <row r="109" spans="2:5" hidden="1">
      <c r="B109" t="s">
        <v>100</v>
      </c>
      <c r="C109" t="s">
        <v>101</v>
      </c>
      <c r="D109" t="s">
        <v>525</v>
      </c>
      <c r="E109" t="s">
        <v>62</v>
      </c>
    </row>
    <row r="110" spans="2:5" hidden="1">
      <c r="B110" t="s">
        <v>102</v>
      </c>
      <c r="C110" t="s">
        <v>103</v>
      </c>
      <c r="D110" t="s">
        <v>525</v>
      </c>
      <c r="E110" t="s">
        <v>6</v>
      </c>
    </row>
    <row r="111" spans="2:5" hidden="1">
      <c r="B111" t="s">
        <v>104</v>
      </c>
      <c r="C111" t="s">
        <v>105</v>
      </c>
      <c r="D111" t="s">
        <v>524</v>
      </c>
      <c r="E111" t="s">
        <v>6</v>
      </c>
    </row>
    <row r="112" spans="2:5" hidden="1">
      <c r="B112" t="s">
        <v>472</v>
      </c>
      <c r="C112" t="s">
        <v>473</v>
      </c>
      <c r="D112" t="s">
        <v>525</v>
      </c>
      <c r="E112" t="s">
        <v>26</v>
      </c>
    </row>
    <row r="113" spans="2:5" hidden="1">
      <c r="B113" t="s">
        <v>106</v>
      </c>
      <c r="C113" t="s">
        <v>107</v>
      </c>
      <c r="D113" t="s">
        <v>524</v>
      </c>
      <c r="E113" t="s">
        <v>6</v>
      </c>
    </row>
    <row r="114" spans="2:5" hidden="1">
      <c r="B114" t="s">
        <v>108</v>
      </c>
      <c r="C114" t="s">
        <v>109</v>
      </c>
      <c r="D114" t="s">
        <v>3892</v>
      </c>
      <c r="E114" t="s">
        <v>26</v>
      </c>
    </row>
    <row r="115" spans="2:5" hidden="1">
      <c r="B115" t="s">
        <v>474</v>
      </c>
      <c r="C115" t="s">
        <v>475</v>
      </c>
      <c r="D115" t="s">
        <v>525</v>
      </c>
      <c r="E115" t="s">
        <v>442</v>
      </c>
    </row>
    <row r="116" spans="2:5" hidden="1">
      <c r="B116" t="s">
        <v>476</v>
      </c>
      <c r="C116" t="s">
        <v>477</v>
      </c>
      <c r="D116" t="s">
        <v>3892</v>
      </c>
      <c r="E116" t="s">
        <v>442</v>
      </c>
    </row>
    <row r="117" spans="2:5" hidden="1">
      <c r="B117" t="s">
        <v>110</v>
      </c>
      <c r="C117" t="s">
        <v>111</v>
      </c>
      <c r="D117" t="s">
        <v>524</v>
      </c>
      <c r="E117" t="s">
        <v>16</v>
      </c>
    </row>
    <row r="118" spans="2:5">
      <c r="B118" t="s">
        <v>112</v>
      </c>
      <c r="C118" t="s">
        <v>113</v>
      </c>
      <c r="D118" t="s">
        <v>3892</v>
      </c>
      <c r="E118" t="s">
        <v>23</v>
      </c>
    </row>
    <row r="119" spans="2:5" hidden="1">
      <c r="B119" t="s">
        <v>114</v>
      </c>
      <c r="C119" t="s">
        <v>115</v>
      </c>
      <c r="D119" t="s">
        <v>524</v>
      </c>
      <c r="E119" t="s">
        <v>11</v>
      </c>
    </row>
    <row r="120" spans="2:5">
      <c r="B120" t="s">
        <v>116</v>
      </c>
      <c r="C120" t="s">
        <v>117</v>
      </c>
      <c r="D120" t="s">
        <v>524</v>
      </c>
      <c r="E120" t="s">
        <v>23</v>
      </c>
    </row>
    <row r="121" spans="2:5" hidden="1">
      <c r="B121" t="s">
        <v>118</v>
      </c>
      <c r="C121" t="s">
        <v>119</v>
      </c>
      <c r="D121" t="s">
        <v>524</v>
      </c>
      <c r="E121" t="s">
        <v>39</v>
      </c>
    </row>
    <row r="122" spans="2:5">
      <c r="B122" t="s">
        <v>120</v>
      </c>
      <c r="C122" t="s">
        <v>121</v>
      </c>
      <c r="D122" t="s">
        <v>3892</v>
      </c>
      <c r="E122" t="s">
        <v>23</v>
      </c>
    </row>
    <row r="123" spans="2:5" hidden="1">
      <c r="B123" t="s">
        <v>122</v>
      </c>
      <c r="C123" t="s">
        <v>123</v>
      </c>
      <c r="D123" t="s">
        <v>524</v>
      </c>
      <c r="E123" t="s">
        <v>6</v>
      </c>
    </row>
    <row r="124" spans="2:5" hidden="1">
      <c r="B124" t="s">
        <v>124</v>
      </c>
      <c r="C124" t="s">
        <v>125</v>
      </c>
      <c r="D124" t="s">
        <v>525</v>
      </c>
      <c r="E124" t="s">
        <v>11</v>
      </c>
    </row>
    <row r="125" spans="2:5" hidden="1">
      <c r="B125" t="s">
        <v>126</v>
      </c>
      <c r="C125" t="s">
        <v>127</v>
      </c>
      <c r="D125" t="s">
        <v>524</v>
      </c>
      <c r="E125" t="s">
        <v>26</v>
      </c>
    </row>
    <row r="126" spans="2:5" hidden="1">
      <c r="B126" t="s">
        <v>128</v>
      </c>
      <c r="C126" t="s">
        <v>129</v>
      </c>
      <c r="D126" t="s">
        <v>525</v>
      </c>
      <c r="E126" t="s">
        <v>11</v>
      </c>
    </row>
    <row r="127" spans="2:5" hidden="1">
      <c r="B127" t="s">
        <v>130</v>
      </c>
      <c r="C127" t="s">
        <v>131</v>
      </c>
      <c r="D127" t="s">
        <v>524</v>
      </c>
      <c r="E127" t="s">
        <v>11</v>
      </c>
    </row>
    <row r="128" spans="2:5" hidden="1">
      <c r="B128" t="s">
        <v>132</v>
      </c>
      <c r="C128" t="s">
        <v>133</v>
      </c>
      <c r="D128" t="s">
        <v>524</v>
      </c>
      <c r="E128" t="s">
        <v>11</v>
      </c>
    </row>
    <row r="129" spans="2:5" hidden="1">
      <c r="B129" t="s">
        <v>134</v>
      </c>
      <c r="C129" t="s">
        <v>135</v>
      </c>
      <c r="D129" t="s">
        <v>524</v>
      </c>
      <c r="E129" t="s">
        <v>16</v>
      </c>
    </row>
    <row r="130" spans="2:5" hidden="1">
      <c r="B130" t="s">
        <v>136</v>
      </c>
      <c r="C130" t="s">
        <v>137</v>
      </c>
      <c r="D130" t="s">
        <v>524</v>
      </c>
      <c r="E130" t="s">
        <v>16</v>
      </c>
    </row>
    <row r="131" spans="2:5" hidden="1">
      <c r="B131" t="s">
        <v>138</v>
      </c>
      <c r="C131" t="s">
        <v>139</v>
      </c>
      <c r="D131" t="s">
        <v>3892</v>
      </c>
      <c r="E131" t="s">
        <v>39</v>
      </c>
    </row>
    <row r="132" spans="2:5" hidden="1">
      <c r="B132" t="s">
        <v>140</v>
      </c>
      <c r="C132" t="s">
        <v>141</v>
      </c>
      <c r="D132" t="s">
        <v>525</v>
      </c>
      <c r="E132" t="s">
        <v>16</v>
      </c>
    </row>
    <row r="133" spans="2:5" hidden="1">
      <c r="B133" t="s">
        <v>142</v>
      </c>
      <c r="C133" t="s">
        <v>143</v>
      </c>
      <c r="D133" t="s">
        <v>524</v>
      </c>
      <c r="E133" t="s">
        <v>6</v>
      </c>
    </row>
    <row r="134" spans="2:5" hidden="1">
      <c r="B134" t="s">
        <v>144</v>
      </c>
      <c r="C134" t="s">
        <v>145</v>
      </c>
      <c r="D134" t="s">
        <v>525</v>
      </c>
      <c r="E134" t="s">
        <v>6</v>
      </c>
    </row>
    <row r="135" spans="2:5" hidden="1">
      <c r="B135" t="s">
        <v>146</v>
      </c>
      <c r="C135" t="s">
        <v>147</v>
      </c>
      <c r="D135" t="s">
        <v>524</v>
      </c>
      <c r="E135" t="s">
        <v>11</v>
      </c>
    </row>
    <row r="136" spans="2:5" hidden="1">
      <c r="B136" t="s">
        <v>148</v>
      </c>
      <c r="C136" t="s">
        <v>149</v>
      </c>
      <c r="D136" t="s">
        <v>524</v>
      </c>
      <c r="E136" t="s">
        <v>39</v>
      </c>
    </row>
    <row r="137" spans="2:5" hidden="1">
      <c r="B137" t="s">
        <v>150</v>
      </c>
      <c r="C137" t="s">
        <v>151</v>
      </c>
      <c r="D137" t="s">
        <v>524</v>
      </c>
      <c r="E137" t="s">
        <v>6</v>
      </c>
    </row>
    <row r="138" spans="2:5" hidden="1">
      <c r="B138" t="s">
        <v>152</v>
      </c>
      <c r="C138" t="s">
        <v>153</v>
      </c>
      <c r="D138" t="s">
        <v>524</v>
      </c>
      <c r="E138" t="s">
        <v>26</v>
      </c>
    </row>
    <row r="139" spans="2:5" hidden="1">
      <c r="B139" t="s">
        <v>154</v>
      </c>
      <c r="C139" t="s">
        <v>155</v>
      </c>
      <c r="D139" t="s">
        <v>524</v>
      </c>
      <c r="E139" t="s">
        <v>6</v>
      </c>
    </row>
    <row r="140" spans="2:5" hidden="1">
      <c r="B140" t="s">
        <v>156</v>
      </c>
      <c r="C140" t="s">
        <v>157</v>
      </c>
      <c r="D140" t="s">
        <v>524</v>
      </c>
      <c r="E140" t="s">
        <v>6</v>
      </c>
    </row>
    <row r="141" spans="2:5" hidden="1">
      <c r="B141" t="s">
        <v>158</v>
      </c>
      <c r="C141" t="s">
        <v>159</v>
      </c>
      <c r="D141" t="s">
        <v>524</v>
      </c>
      <c r="E141" t="s">
        <v>6</v>
      </c>
    </row>
    <row r="142" spans="2:5" hidden="1">
      <c r="B142" t="s">
        <v>160</v>
      </c>
      <c r="C142" t="s">
        <v>161</v>
      </c>
      <c r="D142" t="s">
        <v>524</v>
      </c>
      <c r="E142" t="s">
        <v>39</v>
      </c>
    </row>
    <row r="143" spans="2:5" hidden="1">
      <c r="B143" t="s">
        <v>162</v>
      </c>
      <c r="C143" t="s">
        <v>163</v>
      </c>
      <c r="D143" t="s">
        <v>524</v>
      </c>
      <c r="E143" t="s">
        <v>6</v>
      </c>
    </row>
    <row r="144" spans="2:5" hidden="1">
      <c r="B144" t="s">
        <v>164</v>
      </c>
      <c r="C144" t="s">
        <v>165</v>
      </c>
      <c r="D144" t="s">
        <v>525</v>
      </c>
      <c r="E144" t="s">
        <v>11</v>
      </c>
    </row>
    <row r="145" spans="2:5" hidden="1">
      <c r="B145" t="s">
        <v>166</v>
      </c>
      <c r="C145" t="s">
        <v>167</v>
      </c>
      <c r="D145" t="s">
        <v>3892</v>
      </c>
      <c r="E145" t="s">
        <v>16</v>
      </c>
    </row>
    <row r="146" spans="2:5" hidden="1">
      <c r="B146" t="s">
        <v>168</v>
      </c>
      <c r="C146" t="s">
        <v>169</v>
      </c>
      <c r="D146" t="s">
        <v>524</v>
      </c>
      <c r="E146" t="s">
        <v>26</v>
      </c>
    </row>
    <row r="147" spans="2:5" hidden="1">
      <c r="B147" t="s">
        <v>170</v>
      </c>
      <c r="C147" t="s">
        <v>171</v>
      </c>
      <c r="D147" t="s">
        <v>524</v>
      </c>
      <c r="E147" t="s">
        <v>62</v>
      </c>
    </row>
    <row r="148" spans="2:5" hidden="1">
      <c r="B148" t="s">
        <v>172</v>
      </c>
      <c r="C148" t="s">
        <v>173</v>
      </c>
      <c r="D148" t="s">
        <v>524</v>
      </c>
      <c r="E148" t="s">
        <v>16</v>
      </c>
    </row>
    <row r="149" spans="2:5" hidden="1">
      <c r="B149" t="s">
        <v>174</v>
      </c>
      <c r="C149" t="s">
        <v>175</v>
      </c>
      <c r="D149" t="s">
        <v>524</v>
      </c>
      <c r="E149" t="s">
        <v>16</v>
      </c>
    </row>
    <row r="150" spans="2:5" hidden="1">
      <c r="B150" t="s">
        <v>176</v>
      </c>
      <c r="C150" t="s">
        <v>177</v>
      </c>
      <c r="D150" t="s">
        <v>3892</v>
      </c>
      <c r="E150" t="s">
        <v>11</v>
      </c>
    </row>
    <row r="151" spans="2:5" hidden="1">
      <c r="B151" t="s">
        <v>178</v>
      </c>
      <c r="C151" t="s">
        <v>179</v>
      </c>
      <c r="D151" t="s">
        <v>524</v>
      </c>
      <c r="E151" t="s">
        <v>26</v>
      </c>
    </row>
    <row r="152" spans="2:5" hidden="1">
      <c r="B152" t="s">
        <v>180</v>
      </c>
      <c r="C152" t="s">
        <v>181</v>
      </c>
      <c r="D152" t="s">
        <v>524</v>
      </c>
      <c r="E152" t="s">
        <v>26</v>
      </c>
    </row>
    <row r="153" spans="2:5" hidden="1">
      <c r="B153" t="s">
        <v>182</v>
      </c>
      <c r="C153" t="s">
        <v>183</v>
      </c>
      <c r="D153" t="s">
        <v>525</v>
      </c>
      <c r="E153" t="s">
        <v>62</v>
      </c>
    </row>
    <row r="154" spans="2:5" hidden="1">
      <c r="B154" t="s">
        <v>478</v>
      </c>
      <c r="C154" t="s">
        <v>479</v>
      </c>
      <c r="D154" t="s">
        <v>524</v>
      </c>
      <c r="E154" t="s">
        <v>442</v>
      </c>
    </row>
    <row r="155" spans="2:5" hidden="1">
      <c r="B155" t="s">
        <v>184</v>
      </c>
      <c r="C155" t="s">
        <v>185</v>
      </c>
      <c r="D155" t="s">
        <v>524</v>
      </c>
      <c r="E155" t="s">
        <v>39</v>
      </c>
    </row>
    <row r="156" spans="2:5">
      <c r="B156" t="s">
        <v>480</v>
      </c>
      <c r="C156" t="s">
        <v>481</v>
      </c>
      <c r="D156" t="s">
        <v>524</v>
      </c>
      <c r="E156" t="s">
        <v>23</v>
      </c>
    </row>
    <row r="157" spans="2:5">
      <c r="B157" t="s">
        <v>186</v>
      </c>
      <c r="C157" t="s">
        <v>187</v>
      </c>
      <c r="D157" t="s">
        <v>3892</v>
      </c>
      <c r="E157" t="s">
        <v>23</v>
      </c>
    </row>
    <row r="158" spans="2:5" hidden="1">
      <c r="B158" t="s">
        <v>188</v>
      </c>
      <c r="C158" t="s">
        <v>189</v>
      </c>
      <c r="D158" t="s">
        <v>524</v>
      </c>
      <c r="E158" t="s">
        <v>89</v>
      </c>
    </row>
    <row r="159" spans="2:5" hidden="1">
      <c r="B159" t="s">
        <v>190</v>
      </c>
      <c r="C159" t="s">
        <v>191</v>
      </c>
      <c r="D159" t="s">
        <v>524</v>
      </c>
      <c r="E159" t="s">
        <v>62</v>
      </c>
    </row>
    <row r="160" spans="2:5" hidden="1">
      <c r="B160" t="s">
        <v>192</v>
      </c>
      <c r="C160" t="s">
        <v>193</v>
      </c>
      <c r="D160" t="s">
        <v>3892</v>
      </c>
      <c r="E160" t="s">
        <v>39</v>
      </c>
    </row>
    <row r="161" spans="2:5" hidden="1">
      <c r="B161" t="s">
        <v>194</v>
      </c>
      <c r="C161" t="s">
        <v>195</v>
      </c>
      <c r="D161" t="s">
        <v>3892</v>
      </c>
      <c r="E161" t="s">
        <v>39</v>
      </c>
    </row>
    <row r="162" spans="2:5" hidden="1">
      <c r="B162" t="s">
        <v>196</v>
      </c>
      <c r="C162" t="s">
        <v>197</v>
      </c>
      <c r="D162" t="s">
        <v>524</v>
      </c>
      <c r="E162" t="s">
        <v>62</v>
      </c>
    </row>
    <row r="163" spans="2:5" hidden="1">
      <c r="B163" t="s">
        <v>198</v>
      </c>
      <c r="C163" t="s">
        <v>199</v>
      </c>
      <c r="D163" t="s">
        <v>524</v>
      </c>
      <c r="E163" t="s">
        <v>6</v>
      </c>
    </row>
    <row r="164" spans="2:5" hidden="1">
      <c r="B164" t="s">
        <v>200</v>
      </c>
      <c r="C164" t="s">
        <v>201</v>
      </c>
      <c r="D164" t="s">
        <v>524</v>
      </c>
      <c r="E164" t="s">
        <v>16</v>
      </c>
    </row>
    <row r="165" spans="2:5">
      <c r="B165" t="s">
        <v>482</v>
      </c>
      <c r="C165" t="s">
        <v>483</v>
      </c>
      <c r="D165" t="s">
        <v>3892</v>
      </c>
      <c r="E165" t="s">
        <v>23</v>
      </c>
    </row>
    <row r="166" spans="2:5">
      <c r="B166" t="s">
        <v>202</v>
      </c>
      <c r="C166" t="s">
        <v>203</v>
      </c>
      <c r="D166" t="s">
        <v>524</v>
      </c>
      <c r="E166" t="s">
        <v>23</v>
      </c>
    </row>
    <row r="167" spans="2:5" hidden="1">
      <c r="B167" t="s">
        <v>204</v>
      </c>
      <c r="C167" t="s">
        <v>205</v>
      </c>
      <c r="D167" t="s">
        <v>3892</v>
      </c>
      <c r="E167" t="s">
        <v>62</v>
      </c>
    </row>
    <row r="168" spans="2:5" hidden="1">
      <c r="B168" t="s">
        <v>206</v>
      </c>
      <c r="C168" t="s">
        <v>207</v>
      </c>
      <c r="D168" t="s">
        <v>524</v>
      </c>
      <c r="E168" t="s">
        <v>39</v>
      </c>
    </row>
    <row r="169" spans="2:5" hidden="1">
      <c r="B169" t="s">
        <v>208</v>
      </c>
      <c r="C169" t="s">
        <v>209</v>
      </c>
      <c r="D169" t="s">
        <v>524</v>
      </c>
      <c r="E169" t="s">
        <v>11</v>
      </c>
    </row>
    <row r="170" spans="2:5" hidden="1">
      <c r="B170" t="s">
        <v>484</v>
      </c>
      <c r="C170" t="s">
        <v>485</v>
      </c>
      <c r="D170" t="s">
        <v>526</v>
      </c>
      <c r="E170" t="s">
        <v>62</v>
      </c>
    </row>
    <row r="171" spans="2:5" hidden="1">
      <c r="B171" t="s">
        <v>210</v>
      </c>
      <c r="C171" t="s">
        <v>211</v>
      </c>
      <c r="D171" t="s">
        <v>524</v>
      </c>
      <c r="E171" t="s">
        <v>62</v>
      </c>
    </row>
    <row r="172" spans="2:5" hidden="1">
      <c r="B172" t="s">
        <v>212</v>
      </c>
      <c r="C172" t="s">
        <v>213</v>
      </c>
      <c r="D172" t="s">
        <v>524</v>
      </c>
      <c r="E172" t="s">
        <v>11</v>
      </c>
    </row>
    <row r="173" spans="2:5" hidden="1">
      <c r="B173" t="s">
        <v>214</v>
      </c>
      <c r="C173" t="s">
        <v>215</v>
      </c>
      <c r="D173" t="s">
        <v>524</v>
      </c>
      <c r="E173" t="s">
        <v>39</v>
      </c>
    </row>
    <row r="174" spans="2:5">
      <c r="B174" t="s">
        <v>216</v>
      </c>
      <c r="C174" t="s">
        <v>217</v>
      </c>
      <c r="D174" t="s">
        <v>524</v>
      </c>
      <c r="E174" t="s">
        <v>23</v>
      </c>
    </row>
    <row r="175" spans="2:5" hidden="1">
      <c r="B175" t="s">
        <v>218</v>
      </c>
      <c r="C175" t="s">
        <v>219</v>
      </c>
      <c r="D175" t="s">
        <v>524</v>
      </c>
      <c r="E175" t="s">
        <v>62</v>
      </c>
    </row>
    <row r="176" spans="2:5" hidden="1">
      <c r="B176" t="s">
        <v>220</v>
      </c>
      <c r="C176" t="s">
        <v>221</v>
      </c>
      <c r="D176" t="s">
        <v>524</v>
      </c>
      <c r="E176" t="s">
        <v>16</v>
      </c>
    </row>
    <row r="177" spans="2:5" hidden="1">
      <c r="B177" t="s">
        <v>222</v>
      </c>
      <c r="C177" t="s">
        <v>223</v>
      </c>
      <c r="D177" t="s">
        <v>3892</v>
      </c>
      <c r="E177" t="s">
        <v>62</v>
      </c>
    </row>
    <row r="178" spans="2:5" hidden="1">
      <c r="B178" t="s">
        <v>224</v>
      </c>
      <c r="C178" t="s">
        <v>225</v>
      </c>
      <c r="D178" t="s">
        <v>524</v>
      </c>
      <c r="E178" t="s">
        <v>26</v>
      </c>
    </row>
    <row r="179" spans="2:5" hidden="1">
      <c r="B179" t="s">
        <v>226</v>
      </c>
      <c r="C179" t="s">
        <v>227</v>
      </c>
      <c r="D179" t="s">
        <v>524</v>
      </c>
      <c r="E179" t="s">
        <v>16</v>
      </c>
    </row>
    <row r="180" spans="2:5" hidden="1">
      <c r="B180" t="s">
        <v>228</v>
      </c>
      <c r="C180" t="s">
        <v>229</v>
      </c>
      <c r="D180" t="s">
        <v>3892</v>
      </c>
      <c r="E180" t="s">
        <v>89</v>
      </c>
    </row>
    <row r="181" spans="2:5" hidden="1">
      <c r="B181" t="s">
        <v>230</v>
      </c>
      <c r="C181" t="s">
        <v>231</v>
      </c>
      <c r="D181" t="s">
        <v>3892</v>
      </c>
      <c r="E181" t="s">
        <v>62</v>
      </c>
    </row>
    <row r="182" spans="2:5" hidden="1">
      <c r="B182" t="s">
        <v>232</v>
      </c>
      <c r="C182" t="s">
        <v>233</v>
      </c>
      <c r="D182" t="s">
        <v>524</v>
      </c>
      <c r="E182" t="s">
        <v>16</v>
      </c>
    </row>
    <row r="183" spans="2:5" hidden="1">
      <c r="B183" t="s">
        <v>234</v>
      </c>
      <c r="C183" t="s">
        <v>235</v>
      </c>
      <c r="D183" t="s">
        <v>524</v>
      </c>
      <c r="E183" t="s">
        <v>89</v>
      </c>
    </row>
    <row r="184" spans="2:5" hidden="1">
      <c r="B184" t="s">
        <v>236</v>
      </c>
      <c r="C184" t="s">
        <v>237</v>
      </c>
      <c r="D184" t="s">
        <v>524</v>
      </c>
      <c r="E184" t="s">
        <v>11</v>
      </c>
    </row>
    <row r="185" spans="2:5" hidden="1">
      <c r="B185" t="s">
        <v>486</v>
      </c>
      <c r="C185" t="s">
        <v>487</v>
      </c>
      <c r="D185" t="s">
        <v>524</v>
      </c>
      <c r="E185" t="s">
        <v>442</v>
      </c>
    </row>
    <row r="186" spans="2:5" hidden="1">
      <c r="B186" t="s">
        <v>238</v>
      </c>
      <c r="C186" t="s">
        <v>239</v>
      </c>
      <c r="D186" t="s">
        <v>524</v>
      </c>
      <c r="E186" t="s">
        <v>16</v>
      </c>
    </row>
    <row r="187" spans="2:5">
      <c r="B187" t="s">
        <v>240</v>
      </c>
      <c r="C187" t="s">
        <v>241</v>
      </c>
      <c r="D187" t="s">
        <v>524</v>
      </c>
      <c r="E187" t="s">
        <v>23</v>
      </c>
    </row>
    <row r="188" spans="2:5">
      <c r="B188" t="s">
        <v>242</v>
      </c>
      <c r="C188" t="s">
        <v>243</v>
      </c>
      <c r="D188" t="s">
        <v>3892</v>
      </c>
      <c r="E188" t="s">
        <v>23</v>
      </c>
    </row>
    <row r="189" spans="2:5" hidden="1">
      <c r="B189" t="s">
        <v>244</v>
      </c>
      <c r="C189" t="s">
        <v>245</v>
      </c>
      <c r="D189" t="s">
        <v>3892</v>
      </c>
      <c r="E189" t="s">
        <v>89</v>
      </c>
    </row>
    <row r="190" spans="2:5" hidden="1">
      <c r="B190" t="s">
        <v>246</v>
      </c>
      <c r="C190" t="s">
        <v>247</v>
      </c>
      <c r="D190" t="s">
        <v>524</v>
      </c>
      <c r="E190" t="s">
        <v>62</v>
      </c>
    </row>
    <row r="191" spans="2:5">
      <c r="B191" t="s">
        <v>488</v>
      </c>
      <c r="C191" t="s">
        <v>489</v>
      </c>
      <c r="D191" t="s">
        <v>524</v>
      </c>
      <c r="E191" t="s">
        <v>23</v>
      </c>
    </row>
    <row r="192" spans="2:5">
      <c r="B192" t="s">
        <v>248</v>
      </c>
      <c r="C192" t="s">
        <v>249</v>
      </c>
      <c r="D192" t="s">
        <v>525</v>
      </c>
      <c r="E192" t="s">
        <v>23</v>
      </c>
    </row>
    <row r="193" spans="2:5" hidden="1">
      <c r="B193" t="s">
        <v>250</v>
      </c>
      <c r="C193" t="s">
        <v>251</v>
      </c>
      <c r="D193" t="s">
        <v>524</v>
      </c>
      <c r="E193" t="s">
        <v>62</v>
      </c>
    </row>
    <row r="194" spans="2:5" hidden="1">
      <c r="B194" t="s">
        <v>252</v>
      </c>
      <c r="C194" t="s">
        <v>253</v>
      </c>
      <c r="D194" t="s">
        <v>524</v>
      </c>
      <c r="E194" t="s">
        <v>39</v>
      </c>
    </row>
    <row r="195" spans="2:5" hidden="1">
      <c r="B195" t="s">
        <v>254</v>
      </c>
      <c r="C195" t="s">
        <v>255</v>
      </c>
      <c r="D195" t="s">
        <v>524</v>
      </c>
      <c r="E195" t="s">
        <v>39</v>
      </c>
    </row>
    <row r="196" spans="2:5" hidden="1">
      <c r="B196" t="s">
        <v>256</v>
      </c>
      <c r="C196" t="s">
        <v>257</v>
      </c>
      <c r="D196" t="s">
        <v>524</v>
      </c>
      <c r="E196" t="s">
        <v>26</v>
      </c>
    </row>
    <row r="197" spans="2:5" hidden="1">
      <c r="B197" t="s">
        <v>258</v>
      </c>
      <c r="C197" t="s">
        <v>259</v>
      </c>
      <c r="D197" t="s">
        <v>524</v>
      </c>
      <c r="E197" t="s">
        <v>11</v>
      </c>
    </row>
    <row r="198" spans="2:5" hidden="1">
      <c r="B198" t="s">
        <v>490</v>
      </c>
      <c r="C198" t="s">
        <v>491</v>
      </c>
      <c r="D198" t="s">
        <v>524</v>
      </c>
      <c r="E198" t="s">
        <v>442</v>
      </c>
    </row>
    <row r="199" spans="2:5" hidden="1">
      <c r="B199" t="s">
        <v>260</v>
      </c>
      <c r="C199" t="s">
        <v>261</v>
      </c>
      <c r="D199" t="s">
        <v>3892</v>
      </c>
      <c r="E199" t="s">
        <v>11</v>
      </c>
    </row>
    <row r="200" spans="2:5" hidden="1">
      <c r="B200" t="s">
        <v>262</v>
      </c>
      <c r="C200" t="s">
        <v>263</v>
      </c>
      <c r="D200" t="s">
        <v>524</v>
      </c>
      <c r="E200" t="s">
        <v>11</v>
      </c>
    </row>
    <row r="201" spans="2:5" hidden="1">
      <c r="B201" t="s">
        <v>264</v>
      </c>
      <c r="C201" t="s">
        <v>265</v>
      </c>
      <c r="D201" t="s">
        <v>524</v>
      </c>
      <c r="E201" t="s">
        <v>11</v>
      </c>
    </row>
    <row r="202" spans="2:5" hidden="1">
      <c r="B202" t="s">
        <v>266</v>
      </c>
      <c r="C202" t="s">
        <v>267</v>
      </c>
      <c r="D202" t="s">
        <v>524</v>
      </c>
      <c r="E202" t="s">
        <v>62</v>
      </c>
    </row>
    <row r="203" spans="2:5" hidden="1">
      <c r="B203" t="s">
        <v>268</v>
      </c>
      <c r="C203" t="s">
        <v>269</v>
      </c>
      <c r="D203" t="s">
        <v>524</v>
      </c>
      <c r="E203" t="s">
        <v>39</v>
      </c>
    </row>
    <row r="204" spans="2:5" hidden="1">
      <c r="B204" t="s">
        <v>270</v>
      </c>
      <c r="C204" t="s">
        <v>271</v>
      </c>
      <c r="D204" t="s">
        <v>524</v>
      </c>
      <c r="E204" t="s">
        <v>6</v>
      </c>
    </row>
    <row r="205" spans="2:5" hidden="1">
      <c r="B205" t="s">
        <v>272</v>
      </c>
      <c r="C205" t="s">
        <v>273</v>
      </c>
      <c r="D205" t="s">
        <v>525</v>
      </c>
      <c r="E205" t="s">
        <v>6</v>
      </c>
    </row>
    <row r="206" spans="2:5" hidden="1">
      <c r="B206" t="s">
        <v>274</v>
      </c>
      <c r="C206" t="s">
        <v>275</v>
      </c>
      <c r="D206" t="s">
        <v>524</v>
      </c>
      <c r="E206" t="s">
        <v>16</v>
      </c>
    </row>
    <row r="207" spans="2:5" hidden="1">
      <c r="B207" t="s">
        <v>276</v>
      </c>
      <c r="C207" t="s">
        <v>277</v>
      </c>
      <c r="D207" t="s">
        <v>524</v>
      </c>
      <c r="E207" t="s">
        <v>11</v>
      </c>
    </row>
    <row r="208" spans="2:5" hidden="1">
      <c r="B208" t="s">
        <v>278</v>
      </c>
      <c r="C208" t="s">
        <v>279</v>
      </c>
      <c r="D208" t="s">
        <v>526</v>
      </c>
      <c r="E208" t="s">
        <v>16</v>
      </c>
    </row>
    <row r="209" spans="2:5">
      <c r="B209" t="s">
        <v>280</v>
      </c>
      <c r="C209" t="s">
        <v>4785</v>
      </c>
      <c r="D209" t="s">
        <v>524</v>
      </c>
      <c r="E209" t="s">
        <v>23</v>
      </c>
    </row>
    <row r="210" spans="2:5">
      <c r="B210" t="s">
        <v>281</v>
      </c>
      <c r="C210" t="s">
        <v>4786</v>
      </c>
      <c r="D210" t="s">
        <v>3892</v>
      </c>
      <c r="E210" t="s">
        <v>23</v>
      </c>
    </row>
    <row r="211" spans="2:5" hidden="1">
      <c r="B211" t="s">
        <v>282</v>
      </c>
      <c r="C211" t="s">
        <v>283</v>
      </c>
      <c r="D211" t="s">
        <v>3892</v>
      </c>
      <c r="E211" t="s">
        <v>11</v>
      </c>
    </row>
    <row r="212" spans="2:5" hidden="1">
      <c r="B212" t="s">
        <v>284</v>
      </c>
      <c r="C212" t="s">
        <v>285</v>
      </c>
      <c r="D212" t="s">
        <v>525</v>
      </c>
      <c r="E212" t="s">
        <v>39</v>
      </c>
    </row>
    <row r="213" spans="2:5" hidden="1">
      <c r="B213" t="s">
        <v>286</v>
      </c>
      <c r="C213" t="s">
        <v>287</v>
      </c>
      <c r="D213" t="s">
        <v>524</v>
      </c>
      <c r="E213" t="s">
        <v>16</v>
      </c>
    </row>
    <row r="214" spans="2:5" hidden="1">
      <c r="B214" t="s">
        <v>288</v>
      </c>
      <c r="C214" t="s">
        <v>289</v>
      </c>
      <c r="D214" t="s">
        <v>524</v>
      </c>
      <c r="E214" t="s">
        <v>16</v>
      </c>
    </row>
    <row r="215" spans="2:5" hidden="1">
      <c r="B215" t="s">
        <v>290</v>
      </c>
      <c r="C215" t="s">
        <v>291</v>
      </c>
      <c r="D215" t="s">
        <v>524</v>
      </c>
      <c r="E215" t="s">
        <v>62</v>
      </c>
    </row>
    <row r="216" spans="2:5" hidden="1">
      <c r="B216" t="s">
        <v>292</v>
      </c>
      <c r="C216" t="s">
        <v>293</v>
      </c>
      <c r="D216" t="s">
        <v>524</v>
      </c>
      <c r="E216" t="s">
        <v>11</v>
      </c>
    </row>
    <row r="217" spans="2:5" hidden="1">
      <c r="B217" t="s">
        <v>492</v>
      </c>
      <c r="C217" t="s">
        <v>493</v>
      </c>
      <c r="D217" t="s">
        <v>525</v>
      </c>
      <c r="E217" t="s">
        <v>442</v>
      </c>
    </row>
    <row r="218" spans="2:5" hidden="1">
      <c r="B218" t="s">
        <v>294</v>
      </c>
      <c r="C218" t="s">
        <v>295</v>
      </c>
      <c r="D218" t="s">
        <v>524</v>
      </c>
      <c r="E218" t="s">
        <v>62</v>
      </c>
    </row>
    <row r="219" spans="2:5" hidden="1">
      <c r="B219" t="s">
        <v>494</v>
      </c>
      <c r="C219" t="s">
        <v>495</v>
      </c>
      <c r="D219" t="s">
        <v>3892</v>
      </c>
      <c r="E219" t="s">
        <v>442</v>
      </c>
    </row>
    <row r="220" spans="2:5" hidden="1">
      <c r="B220" t="s">
        <v>296</v>
      </c>
      <c r="C220" t="s">
        <v>297</v>
      </c>
      <c r="D220" t="s">
        <v>524</v>
      </c>
      <c r="E220" t="s">
        <v>11</v>
      </c>
    </row>
    <row r="221" spans="2:5" hidden="1">
      <c r="B221" t="s">
        <v>298</v>
      </c>
      <c r="C221" t="s">
        <v>299</v>
      </c>
      <c r="D221" t="s">
        <v>524</v>
      </c>
      <c r="E221" t="s">
        <v>11</v>
      </c>
    </row>
    <row r="222" spans="2:5" hidden="1">
      <c r="B222" t="s">
        <v>300</v>
      </c>
      <c r="C222" t="s">
        <v>301</v>
      </c>
      <c r="D222" t="s">
        <v>524</v>
      </c>
      <c r="E222" t="s">
        <v>16</v>
      </c>
    </row>
    <row r="223" spans="2:5" hidden="1">
      <c r="B223" t="s">
        <v>302</v>
      </c>
      <c r="C223" t="s">
        <v>303</v>
      </c>
      <c r="D223" t="s">
        <v>524</v>
      </c>
      <c r="E223" t="s">
        <v>16</v>
      </c>
    </row>
    <row r="224" spans="2:5" hidden="1">
      <c r="B224" t="s">
        <v>304</v>
      </c>
      <c r="C224" t="s">
        <v>305</v>
      </c>
      <c r="D224" t="s">
        <v>525</v>
      </c>
      <c r="E224" t="s">
        <v>16</v>
      </c>
    </row>
    <row r="225" spans="2:5" hidden="1">
      <c r="B225" t="s">
        <v>306</v>
      </c>
      <c r="C225" t="s">
        <v>307</v>
      </c>
      <c r="D225" t="s">
        <v>524</v>
      </c>
      <c r="E225" t="s">
        <v>11</v>
      </c>
    </row>
    <row r="226" spans="2:5" hidden="1">
      <c r="B226" t="s">
        <v>308</v>
      </c>
      <c r="C226" t="s">
        <v>309</v>
      </c>
      <c r="D226" t="s">
        <v>524</v>
      </c>
      <c r="E226" t="s">
        <v>26</v>
      </c>
    </row>
    <row r="227" spans="2:5" hidden="1">
      <c r="B227" t="s">
        <v>310</v>
      </c>
      <c r="C227" t="s">
        <v>311</v>
      </c>
      <c r="D227" t="s">
        <v>525</v>
      </c>
      <c r="E227" t="s">
        <v>26</v>
      </c>
    </row>
    <row r="228" spans="2:5" hidden="1">
      <c r="B228" t="s">
        <v>312</v>
      </c>
      <c r="C228" t="s">
        <v>313</v>
      </c>
      <c r="D228" t="s">
        <v>524</v>
      </c>
      <c r="E228" t="s">
        <v>26</v>
      </c>
    </row>
    <row r="229" spans="2:5" hidden="1">
      <c r="B229" t="s">
        <v>314</v>
      </c>
      <c r="C229" t="s">
        <v>315</v>
      </c>
      <c r="D229" t="s">
        <v>524</v>
      </c>
      <c r="E229" t="s">
        <v>6</v>
      </c>
    </row>
    <row r="230" spans="2:5" hidden="1">
      <c r="B230" t="s">
        <v>316</v>
      </c>
      <c r="C230" t="s">
        <v>317</v>
      </c>
      <c r="D230" t="s">
        <v>524</v>
      </c>
      <c r="E230" t="s">
        <v>62</v>
      </c>
    </row>
    <row r="231" spans="2:5" hidden="1">
      <c r="B231" t="s">
        <v>318</v>
      </c>
      <c r="C231" t="s">
        <v>319</v>
      </c>
      <c r="D231" t="s">
        <v>525</v>
      </c>
      <c r="E231" t="s">
        <v>6</v>
      </c>
    </row>
    <row r="232" spans="2:5">
      <c r="B232" t="s">
        <v>496</v>
      </c>
      <c r="C232" t="s">
        <v>497</v>
      </c>
      <c r="D232" t="s">
        <v>3892</v>
      </c>
      <c r="E232" t="s">
        <v>23</v>
      </c>
    </row>
    <row r="233" spans="2:5" hidden="1">
      <c r="B233" t="s">
        <v>320</v>
      </c>
      <c r="C233" t="s">
        <v>321</v>
      </c>
      <c r="D233" t="s">
        <v>524</v>
      </c>
      <c r="E233" t="s">
        <v>16</v>
      </c>
    </row>
    <row r="234" spans="2:5" hidden="1">
      <c r="B234" t="s">
        <v>322</v>
      </c>
      <c r="C234" t="s">
        <v>323</v>
      </c>
      <c r="D234" t="s">
        <v>524</v>
      </c>
      <c r="E234" t="s">
        <v>26</v>
      </c>
    </row>
    <row r="235" spans="2:5" hidden="1">
      <c r="B235" t="s">
        <v>324</v>
      </c>
      <c r="C235" t="s">
        <v>325</v>
      </c>
      <c r="D235" t="s">
        <v>524</v>
      </c>
      <c r="E235" t="s">
        <v>39</v>
      </c>
    </row>
    <row r="236" spans="2:5" hidden="1">
      <c r="B236" t="s">
        <v>326</v>
      </c>
      <c r="C236" t="s">
        <v>327</v>
      </c>
      <c r="D236" t="s">
        <v>3892</v>
      </c>
      <c r="E236" t="s">
        <v>89</v>
      </c>
    </row>
    <row r="237" spans="2:5" hidden="1">
      <c r="B237" t="s">
        <v>328</v>
      </c>
      <c r="C237" t="s">
        <v>329</v>
      </c>
      <c r="D237" t="s">
        <v>524</v>
      </c>
      <c r="E237" t="s">
        <v>39</v>
      </c>
    </row>
    <row r="238" spans="2:5" hidden="1">
      <c r="B238" t="s">
        <v>498</v>
      </c>
      <c r="C238" t="s">
        <v>499</v>
      </c>
      <c r="D238" t="s">
        <v>3892</v>
      </c>
      <c r="E238" t="s">
        <v>11</v>
      </c>
    </row>
    <row r="239" spans="2:5" hidden="1">
      <c r="B239" t="s">
        <v>330</v>
      </c>
      <c r="C239" t="s">
        <v>331</v>
      </c>
      <c r="D239" t="s">
        <v>524</v>
      </c>
      <c r="E239" t="s">
        <v>16</v>
      </c>
    </row>
    <row r="240" spans="2:5" hidden="1">
      <c r="B240" t="s">
        <v>332</v>
      </c>
      <c r="C240" t="s">
        <v>333</v>
      </c>
      <c r="D240" t="s">
        <v>524</v>
      </c>
      <c r="E240" t="s">
        <v>6</v>
      </c>
    </row>
    <row r="241" spans="2:5" hidden="1">
      <c r="B241" t="s">
        <v>334</v>
      </c>
      <c r="C241" t="s">
        <v>335</v>
      </c>
      <c r="D241" t="s">
        <v>524</v>
      </c>
      <c r="E241" t="s">
        <v>11</v>
      </c>
    </row>
    <row r="242" spans="2:5" hidden="1">
      <c r="B242" t="s">
        <v>336</v>
      </c>
      <c r="C242" t="s">
        <v>337</v>
      </c>
      <c r="D242" t="s">
        <v>524</v>
      </c>
      <c r="E242" t="s">
        <v>6</v>
      </c>
    </row>
    <row r="243" spans="2:5" hidden="1">
      <c r="B243" t="s">
        <v>338</v>
      </c>
      <c r="C243" t="s">
        <v>339</v>
      </c>
      <c r="D243" t="s">
        <v>3892</v>
      </c>
      <c r="E243" t="s">
        <v>39</v>
      </c>
    </row>
    <row r="244" spans="2:5" hidden="1">
      <c r="B244" t="s">
        <v>340</v>
      </c>
      <c r="C244" t="s">
        <v>341</v>
      </c>
      <c r="D244" t="s">
        <v>524</v>
      </c>
      <c r="E244" t="s">
        <v>16</v>
      </c>
    </row>
    <row r="245" spans="2:5" hidden="1">
      <c r="B245" t="s">
        <v>342</v>
      </c>
      <c r="C245" t="s">
        <v>343</v>
      </c>
      <c r="D245" t="s">
        <v>524</v>
      </c>
      <c r="E245" t="s">
        <v>26</v>
      </c>
    </row>
    <row r="246" spans="2:5" hidden="1">
      <c r="B246" t="s">
        <v>500</v>
      </c>
      <c r="C246" t="s">
        <v>501</v>
      </c>
      <c r="D246" t="s">
        <v>525</v>
      </c>
      <c r="E246" t="s">
        <v>16</v>
      </c>
    </row>
    <row r="247" spans="2:5" hidden="1">
      <c r="B247" t="s">
        <v>344</v>
      </c>
      <c r="C247" t="s">
        <v>345</v>
      </c>
      <c r="D247" t="s">
        <v>525</v>
      </c>
      <c r="E247" t="s">
        <v>89</v>
      </c>
    </row>
    <row r="248" spans="2:5">
      <c r="B248" t="s">
        <v>346</v>
      </c>
      <c r="C248" t="s">
        <v>347</v>
      </c>
      <c r="D248" t="s">
        <v>525</v>
      </c>
      <c r="E248" t="s">
        <v>23</v>
      </c>
    </row>
    <row r="249" spans="2:5" hidden="1">
      <c r="B249" t="s">
        <v>348</v>
      </c>
      <c r="C249" t="s">
        <v>349</v>
      </c>
      <c r="D249" t="s">
        <v>524</v>
      </c>
      <c r="E249" t="s">
        <v>16</v>
      </c>
    </row>
    <row r="250" spans="2:5" hidden="1">
      <c r="B250" t="s">
        <v>350</v>
      </c>
      <c r="C250" t="s">
        <v>351</v>
      </c>
      <c r="D250" t="s">
        <v>524</v>
      </c>
      <c r="E250" t="s">
        <v>62</v>
      </c>
    </row>
    <row r="251" spans="2:5" hidden="1">
      <c r="B251" t="s">
        <v>352</v>
      </c>
      <c r="C251" t="s">
        <v>353</v>
      </c>
      <c r="D251" t="s">
        <v>524</v>
      </c>
      <c r="E251" t="s">
        <v>6</v>
      </c>
    </row>
    <row r="252" spans="2:5" hidden="1">
      <c r="B252" t="s">
        <v>354</v>
      </c>
      <c r="C252" t="s">
        <v>355</v>
      </c>
      <c r="D252" t="s">
        <v>524</v>
      </c>
      <c r="E252" t="s">
        <v>6</v>
      </c>
    </row>
    <row r="253" spans="2:5" hidden="1">
      <c r="B253" t="s">
        <v>356</v>
      </c>
      <c r="C253" t="s">
        <v>357</v>
      </c>
      <c r="D253" t="s">
        <v>3892</v>
      </c>
      <c r="E253" t="s">
        <v>6</v>
      </c>
    </row>
    <row r="254" spans="2:5" hidden="1">
      <c r="B254" t="s">
        <v>358</v>
      </c>
      <c r="C254" t="s">
        <v>359</v>
      </c>
      <c r="D254" t="s">
        <v>3892</v>
      </c>
      <c r="E254" t="s">
        <v>26</v>
      </c>
    </row>
    <row r="255" spans="2:5" hidden="1">
      <c r="B255" t="s">
        <v>502</v>
      </c>
      <c r="C255" t="s">
        <v>503</v>
      </c>
      <c r="D255" t="s">
        <v>3892</v>
      </c>
      <c r="E255" t="s">
        <v>442</v>
      </c>
    </row>
    <row r="256" spans="2:5" hidden="1">
      <c r="B256" t="s">
        <v>360</v>
      </c>
      <c r="C256" t="s">
        <v>361</v>
      </c>
      <c r="D256" t="s">
        <v>524</v>
      </c>
      <c r="E256" t="s">
        <v>16</v>
      </c>
    </row>
    <row r="257" spans="2:5" hidden="1">
      <c r="B257" t="s">
        <v>362</v>
      </c>
      <c r="C257" t="s">
        <v>363</v>
      </c>
      <c r="D257" t="s">
        <v>524</v>
      </c>
      <c r="E257" t="s">
        <v>26</v>
      </c>
    </row>
    <row r="258" spans="2:5" hidden="1">
      <c r="B258" t="s">
        <v>364</v>
      </c>
      <c r="C258" t="s">
        <v>365</v>
      </c>
      <c r="D258" t="s">
        <v>524</v>
      </c>
      <c r="E258" t="s">
        <v>26</v>
      </c>
    </row>
    <row r="259" spans="2:5" hidden="1">
      <c r="B259" t="s">
        <v>504</v>
      </c>
      <c r="C259" t="s">
        <v>505</v>
      </c>
      <c r="D259" t="s">
        <v>524</v>
      </c>
      <c r="E259" t="s">
        <v>442</v>
      </c>
    </row>
    <row r="260" spans="2:5">
      <c r="B260" t="s">
        <v>366</v>
      </c>
      <c r="C260" t="s">
        <v>367</v>
      </c>
      <c r="D260" t="s">
        <v>524</v>
      </c>
      <c r="E260" t="s">
        <v>23</v>
      </c>
    </row>
    <row r="261" spans="2:5" hidden="1">
      <c r="B261" t="s">
        <v>368</v>
      </c>
      <c r="C261" t="s">
        <v>369</v>
      </c>
      <c r="D261" t="s">
        <v>525</v>
      </c>
      <c r="E261" t="s">
        <v>62</v>
      </c>
    </row>
    <row r="262" spans="2:5" hidden="1">
      <c r="B262" t="s">
        <v>370</v>
      </c>
      <c r="C262" t="s">
        <v>371</v>
      </c>
      <c r="D262" t="s">
        <v>524</v>
      </c>
      <c r="E262" t="s">
        <v>26</v>
      </c>
    </row>
    <row r="263" spans="2:5" hidden="1">
      <c r="B263" t="s">
        <v>372</v>
      </c>
      <c r="C263" t="s">
        <v>373</v>
      </c>
      <c r="D263" t="s">
        <v>524</v>
      </c>
      <c r="E263" t="s">
        <v>6</v>
      </c>
    </row>
    <row r="264" spans="2:5" hidden="1">
      <c r="B264" t="s">
        <v>506</v>
      </c>
      <c r="C264" t="s">
        <v>507</v>
      </c>
      <c r="D264" t="s">
        <v>524</v>
      </c>
      <c r="E264" t="s">
        <v>442</v>
      </c>
    </row>
    <row r="265" spans="2:5" hidden="1">
      <c r="B265" t="s">
        <v>374</v>
      </c>
      <c r="C265" t="s">
        <v>375</v>
      </c>
      <c r="D265" t="s">
        <v>524</v>
      </c>
      <c r="E265" t="s">
        <v>62</v>
      </c>
    </row>
    <row r="266" spans="2:5" hidden="1">
      <c r="B266" t="s">
        <v>376</v>
      </c>
      <c r="C266" t="s">
        <v>377</v>
      </c>
      <c r="D266" t="s">
        <v>524</v>
      </c>
      <c r="E266" t="s">
        <v>6</v>
      </c>
    </row>
    <row r="267" spans="2:5" hidden="1">
      <c r="B267" t="s">
        <v>378</v>
      </c>
      <c r="C267" t="s">
        <v>379</v>
      </c>
      <c r="D267" t="s">
        <v>524</v>
      </c>
      <c r="E267" t="s">
        <v>39</v>
      </c>
    </row>
    <row r="268" spans="2:5" hidden="1">
      <c r="B268" t="s">
        <v>380</v>
      </c>
      <c r="C268" t="s">
        <v>381</v>
      </c>
      <c r="D268" t="s">
        <v>524</v>
      </c>
      <c r="E268" t="s">
        <v>62</v>
      </c>
    </row>
    <row r="269" spans="2:5">
      <c r="B269" t="s">
        <v>508</v>
      </c>
      <c r="C269" t="s">
        <v>509</v>
      </c>
      <c r="D269" t="s">
        <v>3892</v>
      </c>
      <c r="E269" t="s">
        <v>23</v>
      </c>
    </row>
    <row r="270" spans="2:5" hidden="1">
      <c r="B270" t="s">
        <v>382</v>
      </c>
      <c r="C270" t="s">
        <v>383</v>
      </c>
      <c r="D270" t="s">
        <v>524</v>
      </c>
      <c r="E270" t="s">
        <v>11</v>
      </c>
    </row>
    <row r="271" spans="2:5" hidden="1">
      <c r="B271" t="s">
        <v>384</v>
      </c>
      <c r="C271" t="s">
        <v>385</v>
      </c>
      <c r="D271" t="s">
        <v>524</v>
      </c>
      <c r="E271" t="s">
        <v>6</v>
      </c>
    </row>
    <row r="272" spans="2:5" hidden="1">
      <c r="B272" t="s">
        <v>510</v>
      </c>
      <c r="C272" t="s">
        <v>511</v>
      </c>
      <c r="D272" t="s">
        <v>525</v>
      </c>
      <c r="E272" t="s">
        <v>11</v>
      </c>
    </row>
    <row r="273" spans="2:5" hidden="1">
      <c r="B273" t="s">
        <v>386</v>
      </c>
      <c r="C273" t="s">
        <v>387</v>
      </c>
      <c r="D273" t="s">
        <v>524</v>
      </c>
      <c r="E273" t="s">
        <v>11</v>
      </c>
    </row>
    <row r="274" spans="2:5" hidden="1">
      <c r="B274" t="s">
        <v>512</v>
      </c>
      <c r="C274" t="s">
        <v>513</v>
      </c>
      <c r="D274" t="s">
        <v>524</v>
      </c>
      <c r="E274" t="s">
        <v>11</v>
      </c>
    </row>
    <row r="275" spans="2:5" hidden="1">
      <c r="B275" t="s">
        <v>388</v>
      </c>
      <c r="C275" t="s">
        <v>389</v>
      </c>
      <c r="D275" t="s">
        <v>524</v>
      </c>
      <c r="E275" t="s">
        <v>11</v>
      </c>
    </row>
    <row r="276" spans="2:5" hidden="1">
      <c r="B276" t="s">
        <v>390</v>
      </c>
      <c r="C276" t="s">
        <v>391</v>
      </c>
      <c r="D276" t="s">
        <v>525</v>
      </c>
      <c r="E276" t="s">
        <v>11</v>
      </c>
    </row>
    <row r="277" spans="2:5" hidden="1">
      <c r="B277" t="s">
        <v>392</v>
      </c>
      <c r="C277" t="s">
        <v>393</v>
      </c>
      <c r="D277" t="s">
        <v>524</v>
      </c>
      <c r="E277" t="s">
        <v>11</v>
      </c>
    </row>
    <row r="278" spans="2:5" hidden="1">
      <c r="B278" t="s">
        <v>394</v>
      </c>
      <c r="C278" t="s">
        <v>395</v>
      </c>
      <c r="D278" t="s">
        <v>3892</v>
      </c>
      <c r="E278" t="s">
        <v>11</v>
      </c>
    </row>
    <row r="279" spans="2:5" hidden="1">
      <c r="B279" t="s">
        <v>396</v>
      </c>
      <c r="C279" t="s">
        <v>397</v>
      </c>
      <c r="D279" t="s">
        <v>525</v>
      </c>
      <c r="E279" t="s">
        <v>11</v>
      </c>
    </row>
    <row r="280" spans="2:5" hidden="1">
      <c r="B280" t="s">
        <v>398</v>
      </c>
      <c r="C280" t="s">
        <v>399</v>
      </c>
      <c r="D280" t="s">
        <v>524</v>
      </c>
      <c r="E280" t="s">
        <v>11</v>
      </c>
    </row>
    <row r="281" spans="2:5" hidden="1">
      <c r="B281" t="s">
        <v>400</v>
      </c>
      <c r="C281" t="s">
        <v>401</v>
      </c>
      <c r="D281" t="s">
        <v>524</v>
      </c>
      <c r="E281" t="s">
        <v>11</v>
      </c>
    </row>
    <row r="282" spans="2:5" hidden="1">
      <c r="B282" t="s">
        <v>402</v>
      </c>
      <c r="C282" t="s">
        <v>403</v>
      </c>
      <c r="D282" t="s">
        <v>524</v>
      </c>
      <c r="E282" t="s">
        <v>11</v>
      </c>
    </row>
    <row r="283" spans="2:5" hidden="1">
      <c r="B283" t="s">
        <v>404</v>
      </c>
      <c r="C283" t="s">
        <v>405</v>
      </c>
      <c r="D283" t="s">
        <v>524</v>
      </c>
      <c r="E283" t="s">
        <v>11</v>
      </c>
    </row>
    <row r="284" spans="2:5" hidden="1">
      <c r="B284" t="s">
        <v>406</v>
      </c>
      <c r="C284" t="s">
        <v>407</v>
      </c>
      <c r="D284" t="s">
        <v>524</v>
      </c>
      <c r="E284" t="s">
        <v>6</v>
      </c>
    </row>
    <row r="285" spans="2:5" hidden="1">
      <c r="B285" t="s">
        <v>514</v>
      </c>
      <c r="C285" t="s">
        <v>515</v>
      </c>
      <c r="D285" t="s">
        <v>524</v>
      </c>
      <c r="E285" t="s">
        <v>11</v>
      </c>
    </row>
    <row r="286" spans="2:5" hidden="1">
      <c r="B286" t="s">
        <v>408</v>
      </c>
      <c r="C286" t="s">
        <v>409</v>
      </c>
      <c r="D286" t="s">
        <v>524</v>
      </c>
      <c r="E286" t="s">
        <v>11</v>
      </c>
    </row>
    <row r="287" spans="2:5" hidden="1">
      <c r="B287" t="s">
        <v>410</v>
      </c>
      <c r="C287" t="s">
        <v>411</v>
      </c>
      <c r="D287" t="s">
        <v>524</v>
      </c>
      <c r="E287" t="s">
        <v>11</v>
      </c>
    </row>
    <row r="288" spans="2:5" hidden="1">
      <c r="B288" t="s">
        <v>412</v>
      </c>
      <c r="C288" t="s">
        <v>413</v>
      </c>
      <c r="D288" t="s">
        <v>524</v>
      </c>
      <c r="E288" t="s">
        <v>16</v>
      </c>
    </row>
    <row r="289" spans="2:5" hidden="1">
      <c r="B289" t="s">
        <v>414</v>
      </c>
      <c r="C289" t="s">
        <v>415</v>
      </c>
      <c r="D289" t="s">
        <v>525</v>
      </c>
      <c r="E289" t="s">
        <v>11</v>
      </c>
    </row>
    <row r="290" spans="2:5" hidden="1">
      <c r="B290" t="s">
        <v>516</v>
      </c>
      <c r="C290" t="s">
        <v>517</v>
      </c>
      <c r="D290" t="s">
        <v>524</v>
      </c>
      <c r="E290" t="s">
        <v>11</v>
      </c>
    </row>
    <row r="291" spans="2:5" hidden="1">
      <c r="B291" t="s">
        <v>416</v>
      </c>
      <c r="C291" t="s">
        <v>417</v>
      </c>
      <c r="D291" t="s">
        <v>524</v>
      </c>
      <c r="E291" t="s">
        <v>11</v>
      </c>
    </row>
    <row r="292" spans="2:5" hidden="1">
      <c r="B292" t="s">
        <v>418</v>
      </c>
      <c r="C292" t="s">
        <v>419</v>
      </c>
      <c r="D292" t="s">
        <v>525</v>
      </c>
      <c r="E292" t="s">
        <v>11</v>
      </c>
    </row>
    <row r="293" spans="2:5">
      <c r="B293" t="s">
        <v>518</v>
      </c>
      <c r="C293" t="s">
        <v>519</v>
      </c>
      <c r="D293" t="s">
        <v>525</v>
      </c>
      <c r="E293" t="s">
        <v>23</v>
      </c>
    </row>
    <row r="294" spans="2:5" hidden="1">
      <c r="B294" t="s">
        <v>520</v>
      </c>
      <c r="C294" t="s">
        <v>521</v>
      </c>
      <c r="D294" t="s">
        <v>524</v>
      </c>
      <c r="E294" t="s">
        <v>442</v>
      </c>
    </row>
    <row r="295" spans="2:5" hidden="1">
      <c r="B295" t="s">
        <v>420</v>
      </c>
      <c r="C295" t="s">
        <v>421</v>
      </c>
      <c r="D295" t="s">
        <v>524</v>
      </c>
      <c r="E295" t="s">
        <v>16</v>
      </c>
    </row>
    <row r="296" spans="2:5">
      <c r="B296" t="s">
        <v>422</v>
      </c>
      <c r="C296" t="s">
        <v>423</v>
      </c>
      <c r="D296" t="s">
        <v>525</v>
      </c>
      <c r="E296" t="s">
        <v>23</v>
      </c>
    </row>
    <row r="297" spans="2:5" hidden="1">
      <c r="B297" t="s">
        <v>424</v>
      </c>
      <c r="C297" t="s">
        <v>425</v>
      </c>
      <c r="D297" t="s">
        <v>525</v>
      </c>
      <c r="E297" t="s">
        <v>26</v>
      </c>
    </row>
    <row r="298" spans="2:5" hidden="1">
      <c r="B298" t="s">
        <v>426</v>
      </c>
      <c r="C298" t="s">
        <v>427</v>
      </c>
      <c r="D298" t="s">
        <v>525</v>
      </c>
      <c r="E298" t="s">
        <v>89</v>
      </c>
    </row>
    <row r="299" spans="2:5" hidden="1">
      <c r="B299" t="s">
        <v>428</v>
      </c>
      <c r="C299" t="s">
        <v>429</v>
      </c>
      <c r="D299" t="s">
        <v>524</v>
      </c>
      <c r="E299" t="s">
        <v>16</v>
      </c>
    </row>
    <row r="300" spans="2:5" hidden="1">
      <c r="B300" t="s">
        <v>430</v>
      </c>
      <c r="C300" t="s">
        <v>431</v>
      </c>
      <c r="D300" t="s">
        <v>524</v>
      </c>
      <c r="E300" t="s">
        <v>26</v>
      </c>
    </row>
    <row r="301" spans="2:5" hidden="1">
      <c r="B301" t="s">
        <v>432</v>
      </c>
      <c r="C301" t="s">
        <v>433</v>
      </c>
      <c r="D301" t="s">
        <v>525</v>
      </c>
      <c r="E301" t="s">
        <v>62</v>
      </c>
    </row>
    <row r="302" spans="2:5" hidden="1">
      <c r="B302" t="s">
        <v>522</v>
      </c>
      <c r="C302" t="s">
        <v>523</v>
      </c>
      <c r="D302" t="s">
        <v>525</v>
      </c>
      <c r="E302" t="s">
        <v>6</v>
      </c>
    </row>
    <row r="303" spans="2:5" hidden="1">
      <c r="B303" t="s">
        <v>434</v>
      </c>
      <c r="C303" t="s">
        <v>435</v>
      </c>
      <c r="D303" t="s">
        <v>525</v>
      </c>
      <c r="E303" t="s">
        <v>11</v>
      </c>
    </row>
  </sheetData>
  <sheetProtection sheet="1" selectLockedCells="1" sort="0" autoFilter="0" pivotTables="0" selectUnlockedCells="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AR439"/>
  <sheetViews>
    <sheetView showGridLines="0" tabSelected="1" topLeftCell="C207" zoomScale="64" zoomScaleNormal="64" workbookViewId="0">
      <selection activeCell="L45" sqref="L45"/>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23" hidden="1" customWidth="1"/>
    <col min="31" max="47" width="0" style="23" hidden="1" customWidth="1"/>
    <col min="48" max="16384" width="8.7109375" style="23"/>
  </cols>
  <sheetData>
    <row r="1" spans="1:27" ht="70.5" customHeight="1" outlineLevel="1">
      <c r="B1" s="24"/>
      <c r="C1" s="25"/>
      <c r="D1" s="25"/>
      <c r="E1" s="25"/>
      <c r="F1" s="25"/>
      <c r="G1" s="25"/>
      <c r="H1" s="25"/>
      <c r="I1" s="25"/>
      <c r="J1" s="25"/>
      <c r="K1" s="25"/>
      <c r="L1" s="25"/>
      <c r="M1" s="25"/>
      <c r="N1" s="25"/>
      <c r="O1" s="25"/>
      <c r="P1" s="25"/>
      <c r="Q1" s="25"/>
      <c r="R1" s="25"/>
      <c r="S1" s="25"/>
      <c r="T1" s="25"/>
      <c r="U1" s="25"/>
    </row>
    <row r="2" spans="1:27" ht="123.75" customHeight="1" outlineLevel="1">
      <c r="A2" s="25"/>
      <c r="B2" s="26"/>
      <c r="C2" s="27"/>
      <c r="D2" s="27"/>
      <c r="E2" s="25"/>
      <c r="F2" s="25"/>
      <c r="G2" s="25"/>
      <c r="H2" s="25"/>
      <c r="I2" s="25"/>
      <c r="J2" s="25"/>
      <c r="K2" s="25"/>
      <c r="L2" s="25"/>
      <c r="M2" s="25"/>
      <c r="N2" s="25"/>
      <c r="O2" s="25"/>
      <c r="P2" s="25"/>
      <c r="Q2" s="25"/>
      <c r="R2" s="25"/>
      <c r="S2" s="25"/>
      <c r="T2" s="25"/>
      <c r="U2" s="25"/>
    </row>
    <row r="3" spans="1:27" outlineLevel="1">
      <c r="A3" s="25"/>
      <c r="B3" s="25"/>
      <c r="C3" s="27"/>
      <c r="D3" s="25"/>
      <c r="E3" s="25"/>
      <c r="F3" s="25"/>
      <c r="G3" s="25"/>
      <c r="H3" s="25"/>
      <c r="I3" s="25"/>
      <c r="J3" s="25"/>
      <c r="K3" s="25"/>
      <c r="L3" s="25"/>
      <c r="M3" s="25"/>
      <c r="N3" s="25"/>
      <c r="O3" s="25"/>
      <c r="P3" s="25"/>
      <c r="Q3" s="25"/>
      <c r="R3" s="25"/>
      <c r="S3" s="25"/>
      <c r="T3" s="25"/>
      <c r="U3" s="25"/>
    </row>
    <row r="4" spans="1:27" ht="48.75" customHeight="1" outlineLevel="1">
      <c r="A4" s="25"/>
      <c r="B4" s="25"/>
      <c r="C4" s="27"/>
      <c r="D4" s="25"/>
      <c r="E4" s="25"/>
      <c r="F4" s="19"/>
      <c r="G4" s="19"/>
      <c r="H4" s="19"/>
      <c r="I4" s="19"/>
      <c r="J4" s="19"/>
      <c r="K4" s="19"/>
      <c r="L4" s="19"/>
      <c r="M4" s="19"/>
      <c r="N4" s="19"/>
      <c r="O4" s="19"/>
      <c r="P4" s="19"/>
      <c r="Q4" s="19"/>
      <c r="R4" s="19"/>
      <c r="S4" s="19"/>
      <c r="T4" s="19"/>
      <c r="U4" s="19"/>
      <c r="V4" s="19"/>
      <c r="W4" s="19"/>
      <c r="X4" s="19"/>
      <c r="Y4" s="19"/>
      <c r="Z4" s="19"/>
      <c r="AA4" s="19"/>
    </row>
    <row r="5" spans="1:27" outlineLevel="1">
      <c r="A5" s="25"/>
      <c r="B5" s="25"/>
      <c r="C5" s="27"/>
      <c r="D5" s="25"/>
      <c r="E5" s="25"/>
      <c r="F5" s="19"/>
      <c r="G5" s="19"/>
      <c r="H5" s="19"/>
      <c r="I5" s="19"/>
      <c r="J5" s="19"/>
      <c r="K5" s="19"/>
      <c r="L5" s="19"/>
      <c r="M5" s="19"/>
      <c r="N5" s="19"/>
      <c r="O5" s="19"/>
      <c r="P5" s="19"/>
      <c r="Q5" s="19"/>
      <c r="R5" s="19"/>
      <c r="S5" s="19"/>
      <c r="T5" s="19"/>
      <c r="U5" s="19"/>
      <c r="V5" s="19"/>
      <c r="W5" s="19"/>
      <c r="X5" s="19"/>
      <c r="Y5" s="19"/>
      <c r="Z5" s="19"/>
      <c r="AA5" s="19"/>
    </row>
    <row r="6" spans="1:27" ht="49.5" customHeight="1" outlineLevel="1">
      <c r="A6" s="25"/>
      <c r="B6" s="25"/>
      <c r="C6" s="25"/>
      <c r="D6" s="25"/>
      <c r="E6" s="25"/>
      <c r="F6" s="19"/>
      <c r="G6" s="19"/>
      <c r="H6" s="19"/>
      <c r="I6" s="19"/>
      <c r="J6" s="19"/>
      <c r="K6" s="19"/>
      <c r="L6" s="19"/>
      <c r="M6" s="19"/>
      <c r="N6" s="19"/>
      <c r="O6" s="19"/>
      <c r="P6" s="19"/>
      <c r="Q6" s="19"/>
      <c r="R6" s="19"/>
      <c r="S6" s="19"/>
      <c r="T6" s="19"/>
      <c r="U6" s="19"/>
      <c r="V6" s="19"/>
      <c r="W6" s="19"/>
      <c r="X6" s="19"/>
      <c r="Y6" s="19"/>
      <c r="Z6" s="19"/>
      <c r="AA6" s="19"/>
    </row>
    <row r="7" spans="1:27" ht="11.1" customHeight="1" outlineLevel="1">
      <c r="A7" s="25"/>
      <c r="B7" s="25"/>
      <c r="C7" s="25"/>
      <c r="D7" s="25"/>
      <c r="E7" s="25"/>
      <c r="F7" s="19"/>
      <c r="G7" s="19"/>
      <c r="H7" s="19"/>
      <c r="I7" s="19"/>
      <c r="J7" s="19"/>
      <c r="K7" s="19"/>
      <c r="L7" s="19"/>
      <c r="M7" s="19"/>
      <c r="N7" s="19"/>
      <c r="O7" s="19"/>
      <c r="P7" s="19"/>
      <c r="Q7" s="19"/>
      <c r="R7" s="19"/>
      <c r="S7" s="19"/>
      <c r="T7" s="19"/>
      <c r="U7" s="19"/>
      <c r="V7" s="19"/>
      <c r="W7" s="19"/>
      <c r="X7" s="19"/>
      <c r="Y7" s="19"/>
      <c r="Z7" s="19"/>
      <c r="AA7" s="19"/>
    </row>
    <row r="8" spans="1:27" outlineLevel="1">
      <c r="A8" s="25"/>
      <c r="B8" s="28"/>
      <c r="C8" s="28" t="s">
        <v>4645</v>
      </c>
      <c r="D8" s="29"/>
      <c r="E8" s="28"/>
      <c r="F8" s="19"/>
      <c r="G8" s="19"/>
      <c r="H8" s="19"/>
      <c r="I8" s="19"/>
      <c r="J8" s="19"/>
      <c r="K8" s="19"/>
      <c r="L8" s="19"/>
      <c r="M8" s="19"/>
      <c r="N8" s="19"/>
      <c r="O8" s="19"/>
      <c r="P8" s="19"/>
      <c r="Q8" s="19"/>
      <c r="R8" s="19"/>
      <c r="S8" s="19"/>
      <c r="T8" s="19"/>
      <c r="U8" s="19"/>
      <c r="V8" s="19"/>
      <c r="W8" s="19"/>
      <c r="X8" s="19"/>
      <c r="Y8" s="19"/>
      <c r="Z8" s="19"/>
      <c r="AA8" s="19"/>
    </row>
    <row r="9" spans="1:27" outlineLevel="1">
      <c r="A9" s="25"/>
      <c r="B9" s="31"/>
      <c r="C9" s="31"/>
      <c r="D9" s="31"/>
      <c r="E9" s="31"/>
      <c r="F9" s="19"/>
      <c r="G9" s="19"/>
      <c r="H9" s="19"/>
      <c r="I9" s="19"/>
      <c r="J9" s="19"/>
      <c r="K9" s="19"/>
      <c r="L9" s="19"/>
      <c r="M9" s="19"/>
      <c r="N9" s="19"/>
      <c r="O9" s="19"/>
      <c r="P9" s="19"/>
      <c r="Q9" s="19"/>
      <c r="R9" s="19"/>
      <c r="S9" s="19"/>
      <c r="T9" s="19"/>
      <c r="U9" s="19"/>
      <c r="V9" s="19"/>
      <c r="W9" s="19"/>
      <c r="X9" s="19"/>
      <c r="Y9" s="19"/>
      <c r="Z9" s="19"/>
      <c r="AA9" s="19"/>
    </row>
    <row r="10" spans="1:27" outlineLevel="1">
      <c r="A10" s="25"/>
      <c r="B10" s="31"/>
      <c r="C10" s="31" t="s">
        <v>4787</v>
      </c>
      <c r="D10" s="4" t="s">
        <v>4788</v>
      </c>
      <c r="E10" s="31"/>
      <c r="F10" s="19"/>
      <c r="G10" s="19"/>
      <c r="H10" s="19"/>
      <c r="I10" s="19"/>
      <c r="J10" s="19"/>
      <c r="K10" s="19"/>
      <c r="L10" s="19"/>
      <c r="M10" s="19"/>
      <c r="N10" s="19"/>
      <c r="O10" s="19"/>
      <c r="P10" s="19"/>
      <c r="Q10" s="19"/>
      <c r="R10" s="19"/>
      <c r="S10" s="19"/>
      <c r="T10" s="19"/>
      <c r="U10" s="19"/>
      <c r="V10" s="19"/>
      <c r="W10" s="19"/>
      <c r="X10" s="19"/>
      <c r="Y10" s="19"/>
      <c r="Z10" s="19"/>
      <c r="AA10" s="19"/>
    </row>
    <row r="11" spans="1:27" outlineLevel="1">
      <c r="A11" s="25"/>
      <c r="B11" s="31"/>
      <c r="C11" s="31"/>
      <c r="D11" s="31"/>
      <c r="E11" s="31"/>
      <c r="F11" s="19"/>
      <c r="G11" s="19"/>
      <c r="H11" s="19"/>
      <c r="I11" s="19"/>
      <c r="J11" s="19"/>
      <c r="K11" s="19"/>
      <c r="L11" s="19"/>
      <c r="M11" s="19"/>
      <c r="N11" s="19"/>
      <c r="O11" s="19"/>
      <c r="P11" s="19"/>
      <c r="Q11" s="19"/>
      <c r="R11" s="19"/>
      <c r="S11" s="19"/>
      <c r="T11" s="19"/>
      <c r="U11" s="19"/>
      <c r="V11" s="19"/>
      <c r="W11" s="19"/>
      <c r="X11" s="19"/>
      <c r="Y11" s="19"/>
      <c r="Z11" s="19"/>
      <c r="AA11" s="19"/>
    </row>
    <row r="12" spans="1:27" outlineLevel="1">
      <c r="A12" s="25"/>
      <c r="B12" s="31"/>
      <c r="C12" s="31" t="s">
        <v>4789</v>
      </c>
      <c r="D12" s="49">
        <v>45161</v>
      </c>
      <c r="E12" s="31"/>
      <c r="F12" s="19"/>
      <c r="G12" s="19"/>
      <c r="H12" s="19"/>
      <c r="I12" s="19"/>
      <c r="J12" s="19"/>
      <c r="K12" s="19"/>
      <c r="L12" s="19"/>
      <c r="M12" s="19"/>
      <c r="N12" s="19"/>
      <c r="O12" s="19"/>
      <c r="P12" s="19"/>
      <c r="Q12" s="19"/>
      <c r="R12" s="19"/>
      <c r="S12" s="19"/>
      <c r="T12" s="19"/>
      <c r="U12" s="19"/>
      <c r="V12" s="19"/>
      <c r="W12" s="19"/>
      <c r="X12" s="19"/>
      <c r="Y12" s="19"/>
      <c r="Z12" s="19"/>
      <c r="AA12" s="19"/>
    </row>
    <row r="13" spans="1:27" outlineLevel="1">
      <c r="A13" s="25"/>
      <c r="B13" s="31"/>
      <c r="C13" s="31"/>
      <c r="D13" s="31"/>
      <c r="E13" s="31"/>
      <c r="F13" s="19"/>
      <c r="G13" s="19"/>
      <c r="H13" s="19"/>
      <c r="I13" s="19"/>
      <c r="J13" s="19"/>
      <c r="K13" s="19"/>
      <c r="L13" s="19"/>
      <c r="M13" s="19"/>
      <c r="N13" s="19"/>
      <c r="O13" s="19"/>
      <c r="P13" s="19"/>
      <c r="Q13" s="19"/>
      <c r="R13" s="19"/>
      <c r="S13" s="19"/>
      <c r="T13" s="19"/>
      <c r="U13" s="19"/>
      <c r="V13" s="19"/>
      <c r="W13" s="19"/>
      <c r="X13" s="19"/>
      <c r="Y13" s="19"/>
      <c r="Z13" s="19"/>
      <c r="AA13" s="19"/>
    </row>
    <row r="14" spans="1:27" outlineLevel="1">
      <c r="A14" s="25"/>
      <c r="B14" s="31"/>
      <c r="C14" s="31" t="s">
        <v>4790</v>
      </c>
      <c r="D14" s="4" t="s">
        <v>4816</v>
      </c>
      <c r="E14" s="31"/>
      <c r="F14" s="19"/>
      <c r="G14" s="19"/>
      <c r="H14" s="19"/>
      <c r="I14" s="19"/>
      <c r="J14" s="19"/>
      <c r="K14" s="19"/>
      <c r="L14" s="19"/>
      <c r="M14" s="19"/>
      <c r="N14" s="19"/>
      <c r="O14" s="19"/>
      <c r="P14" s="19"/>
      <c r="Q14" s="19"/>
      <c r="R14" s="19"/>
      <c r="S14" s="19"/>
      <c r="T14" s="19"/>
      <c r="U14" s="19"/>
      <c r="V14" s="19"/>
      <c r="W14" s="19"/>
      <c r="X14" s="19"/>
      <c r="Y14" s="19"/>
      <c r="Z14" s="19"/>
      <c r="AA14" s="19"/>
    </row>
    <row r="15" spans="1:27" outlineLevel="1">
      <c r="A15" s="25"/>
      <c r="B15" s="31"/>
      <c r="C15" s="31"/>
      <c r="D15" s="31"/>
      <c r="E15" s="31"/>
      <c r="F15" s="19"/>
      <c r="G15" s="19"/>
      <c r="H15" s="19"/>
      <c r="I15" s="19"/>
      <c r="J15" s="19"/>
      <c r="K15" s="19"/>
      <c r="L15" s="19"/>
      <c r="M15" s="19"/>
      <c r="N15" s="19"/>
      <c r="O15" s="19"/>
      <c r="P15" s="19"/>
      <c r="Q15" s="19"/>
      <c r="R15" s="19"/>
      <c r="S15" s="19"/>
      <c r="T15" s="19"/>
      <c r="U15" s="19"/>
      <c r="V15" s="19"/>
      <c r="W15" s="19"/>
      <c r="X15" s="19"/>
      <c r="Y15" s="19"/>
      <c r="Z15" s="19"/>
      <c r="AA15" s="19"/>
    </row>
    <row r="16" spans="1:27" outlineLevel="1">
      <c r="A16" s="25"/>
      <c r="B16" s="31"/>
      <c r="C16" s="31" t="s">
        <v>4791</v>
      </c>
      <c r="D16" s="20" t="s">
        <v>4817</v>
      </c>
      <c r="E16" s="31"/>
      <c r="F16" s="19"/>
      <c r="G16" s="19"/>
      <c r="H16" s="19"/>
      <c r="I16" s="19"/>
      <c r="J16" s="19"/>
      <c r="K16" s="19"/>
      <c r="L16" s="19"/>
      <c r="M16" s="19"/>
      <c r="N16" s="19"/>
      <c r="O16" s="19"/>
      <c r="P16" s="19"/>
      <c r="Q16" s="19"/>
      <c r="R16" s="19"/>
      <c r="S16" s="19"/>
      <c r="T16" s="19"/>
      <c r="U16" s="19"/>
      <c r="V16" s="19"/>
      <c r="W16" s="19"/>
      <c r="X16" s="19"/>
      <c r="Y16" s="19"/>
      <c r="Z16" s="19"/>
      <c r="AA16" s="19"/>
    </row>
    <row r="17" spans="1:27" outlineLevel="1">
      <c r="A17" s="25"/>
      <c r="B17" s="31"/>
      <c r="C17" s="31"/>
      <c r="D17" s="31"/>
      <c r="E17" s="31"/>
      <c r="F17" s="19"/>
      <c r="G17" s="19"/>
      <c r="H17" s="19"/>
      <c r="I17" s="19"/>
      <c r="J17" s="19"/>
      <c r="K17" s="19"/>
      <c r="L17" s="19"/>
      <c r="M17" s="19"/>
      <c r="N17" s="19"/>
      <c r="O17" s="19"/>
      <c r="P17" s="19"/>
      <c r="Q17" s="19"/>
      <c r="R17" s="19"/>
      <c r="S17" s="19"/>
      <c r="T17" s="19"/>
      <c r="U17" s="19"/>
      <c r="V17" s="19"/>
      <c r="W17" s="19"/>
      <c r="X17" s="19"/>
      <c r="Y17" s="19"/>
      <c r="Z17" s="19"/>
      <c r="AA17" s="19"/>
    </row>
    <row r="18" spans="1:27" outlineLevel="1">
      <c r="A18" s="25"/>
      <c r="B18" s="31"/>
      <c r="C18" s="31" t="s">
        <v>4792</v>
      </c>
      <c r="D18" s="4" t="s">
        <v>4818</v>
      </c>
      <c r="E18" s="31"/>
      <c r="F18" s="19"/>
      <c r="G18" s="19"/>
      <c r="H18" s="19"/>
      <c r="I18" s="19"/>
      <c r="J18" s="19"/>
      <c r="K18" s="19"/>
      <c r="L18" s="19"/>
      <c r="M18" s="19"/>
      <c r="N18" s="19"/>
      <c r="O18" s="19"/>
      <c r="P18" s="19"/>
      <c r="Q18" s="19"/>
      <c r="R18" s="19"/>
      <c r="S18" s="19"/>
      <c r="T18" s="19"/>
      <c r="U18" s="19"/>
      <c r="V18" s="19"/>
      <c r="W18" s="19"/>
      <c r="X18" s="19"/>
      <c r="Y18" s="19"/>
      <c r="Z18" s="19"/>
      <c r="AA18" s="19"/>
    </row>
    <row r="19" spans="1:27" outlineLevel="1">
      <c r="A19" s="25"/>
      <c r="B19" s="31"/>
      <c r="C19" s="31"/>
      <c r="D19" s="31"/>
      <c r="E19" s="31"/>
      <c r="F19" s="19"/>
      <c r="G19" s="19"/>
      <c r="H19" s="19"/>
      <c r="I19" s="19"/>
      <c r="J19" s="19"/>
      <c r="K19" s="19"/>
      <c r="L19" s="19"/>
      <c r="M19" s="19"/>
      <c r="N19" s="19"/>
      <c r="O19" s="19"/>
      <c r="P19" s="19"/>
      <c r="Q19" s="19"/>
      <c r="R19" s="19"/>
      <c r="S19" s="19"/>
      <c r="T19" s="19"/>
      <c r="U19" s="19"/>
      <c r="V19" s="19"/>
      <c r="W19" s="19"/>
      <c r="X19" s="19"/>
      <c r="Y19" s="19"/>
      <c r="Z19" s="19"/>
      <c r="AA19" s="19"/>
    </row>
    <row r="20" spans="1:27" outlineLevel="1">
      <c r="A20" s="25"/>
      <c r="B20" s="25"/>
      <c r="C20" s="25"/>
      <c r="D20" s="25"/>
      <c r="E20" s="25"/>
      <c r="F20" s="19"/>
      <c r="G20" s="19"/>
      <c r="H20" s="19"/>
      <c r="I20" s="19"/>
      <c r="J20" s="19"/>
      <c r="K20" s="19"/>
      <c r="L20" s="19"/>
      <c r="M20" s="19"/>
      <c r="N20" s="19"/>
      <c r="O20" s="19"/>
      <c r="P20" s="19"/>
      <c r="Q20" s="19"/>
      <c r="R20" s="19"/>
      <c r="S20" s="19"/>
      <c r="T20" s="19"/>
      <c r="U20" s="19"/>
      <c r="V20" s="19"/>
      <c r="W20" s="19"/>
      <c r="X20" s="19"/>
      <c r="Y20" s="19"/>
      <c r="Z20" s="19"/>
      <c r="AA20" s="19"/>
    </row>
    <row r="21" spans="1:27" outlineLevel="1">
      <c r="A21" s="25"/>
      <c r="B21" s="28"/>
      <c r="C21" s="28" t="s">
        <v>4646</v>
      </c>
      <c r="D21" s="28"/>
      <c r="E21" s="28"/>
      <c r="F21" s="19"/>
      <c r="G21" s="19"/>
      <c r="H21" s="19"/>
      <c r="I21" s="19"/>
      <c r="J21" s="19"/>
      <c r="K21" s="19"/>
      <c r="L21" s="19"/>
      <c r="M21" s="19"/>
      <c r="N21" s="19"/>
      <c r="O21" s="19"/>
      <c r="P21" s="19"/>
      <c r="Q21" s="19"/>
      <c r="R21" s="19"/>
      <c r="S21" s="19"/>
      <c r="T21" s="19"/>
      <c r="U21" s="19"/>
      <c r="V21" s="19"/>
      <c r="W21" s="19"/>
      <c r="X21" s="19"/>
      <c r="Y21" s="19"/>
      <c r="Z21" s="19"/>
      <c r="AA21" s="19"/>
    </row>
    <row r="22" spans="1:27"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c r="V22" s="19"/>
      <c r="W22" s="19"/>
      <c r="X22" s="19"/>
      <c r="Y22" s="19"/>
      <c r="Z22" s="19"/>
      <c r="AA22" s="19"/>
    </row>
    <row r="23" spans="1:27" outlineLevel="1">
      <c r="A23" s="25"/>
      <c r="B23" s="31"/>
      <c r="C23" s="31" t="s">
        <v>2</v>
      </c>
      <c r="D23" s="4" t="s">
        <v>23</v>
      </c>
      <c r="E23" s="31"/>
      <c r="F23" s="19"/>
      <c r="G23" s="19"/>
      <c r="H23" s="19"/>
      <c r="I23" s="19" t="s">
        <v>4796</v>
      </c>
      <c r="J23" s="19" t="s">
        <v>524</v>
      </c>
      <c r="K23" s="19" t="s">
        <v>4788</v>
      </c>
      <c r="L23" s="19"/>
      <c r="M23" s="19"/>
      <c r="N23" s="19"/>
      <c r="O23" s="19"/>
      <c r="P23" s="19"/>
      <c r="Q23" s="19"/>
      <c r="R23" s="19"/>
      <c r="S23" s="19"/>
      <c r="T23" s="19"/>
      <c r="U23" s="19"/>
      <c r="V23" s="19"/>
      <c r="W23" s="19"/>
      <c r="X23" s="19"/>
      <c r="Y23" s="19"/>
      <c r="Z23" s="19"/>
      <c r="AA23" s="19"/>
    </row>
    <row r="24" spans="1:27" outlineLevel="1">
      <c r="A24" s="25"/>
      <c r="B24" s="31"/>
      <c r="C24" s="31"/>
      <c r="D24" s="31"/>
      <c r="E24" s="31"/>
      <c r="F24" s="19"/>
      <c r="G24" s="19"/>
      <c r="H24" s="19"/>
      <c r="I24" s="19" t="s">
        <v>16</v>
      </c>
      <c r="J24" s="19" t="s">
        <v>525</v>
      </c>
      <c r="K24" s="19" t="s">
        <v>4797</v>
      </c>
      <c r="L24" s="19"/>
      <c r="M24" s="19"/>
      <c r="N24" s="19"/>
      <c r="O24" s="19"/>
      <c r="P24" s="19"/>
      <c r="Q24" s="19"/>
      <c r="R24" s="19"/>
      <c r="S24" s="19"/>
      <c r="T24" s="19"/>
      <c r="U24" s="19"/>
      <c r="V24" s="19"/>
      <c r="W24" s="19"/>
      <c r="X24" s="19"/>
      <c r="Y24" s="19"/>
      <c r="Z24" s="19"/>
      <c r="AA24" s="19"/>
    </row>
    <row r="25" spans="1:27" outlineLevel="1">
      <c r="A25" s="25"/>
      <c r="B25" s="31"/>
      <c r="C25" s="31" t="s">
        <v>4647</v>
      </c>
      <c r="D25" s="4" t="s">
        <v>4819</v>
      </c>
      <c r="E25" s="31"/>
      <c r="F25" s="19"/>
      <c r="G25" s="19"/>
      <c r="H25" s="19"/>
      <c r="I25" s="19" t="s">
        <v>62</v>
      </c>
      <c r="J25" s="19" t="s">
        <v>3892</v>
      </c>
      <c r="K25" s="19" t="s">
        <v>4798</v>
      </c>
      <c r="L25" s="19"/>
      <c r="M25" s="19"/>
      <c r="N25" s="19"/>
      <c r="O25" s="19"/>
      <c r="P25" s="19"/>
      <c r="Q25" s="19"/>
      <c r="R25" s="19"/>
      <c r="S25" s="19"/>
      <c r="T25" s="19"/>
      <c r="U25" s="19"/>
      <c r="V25" s="19"/>
      <c r="W25" s="19"/>
      <c r="X25" s="19"/>
      <c r="Y25" s="19"/>
      <c r="Z25" s="19"/>
      <c r="AA25" s="19"/>
    </row>
    <row r="26" spans="1:27"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c r="V26" s="19"/>
      <c r="W26" s="19"/>
      <c r="X26" s="19"/>
      <c r="Y26" s="19"/>
      <c r="Z26" s="19"/>
      <c r="AA26" s="19"/>
    </row>
    <row r="27" spans="1:27" outlineLevel="1">
      <c r="A27" s="25"/>
      <c r="B27" s="31"/>
      <c r="C27" s="31" t="s">
        <v>4648</v>
      </c>
      <c r="D27" s="4">
        <v>351</v>
      </c>
      <c r="E27" s="31"/>
      <c r="F27" s="19" t="s">
        <v>4810</v>
      </c>
      <c r="G27" s="19" t="s">
        <v>4682</v>
      </c>
      <c r="H27" s="19" t="str">
        <f t="shared" si="0"/>
        <v>$A$166</v>
      </c>
      <c r="I27" s="19" t="s">
        <v>11</v>
      </c>
      <c r="J27" s="19"/>
      <c r="K27" s="19"/>
      <c r="L27" s="19"/>
      <c r="M27" s="19"/>
      <c r="N27" s="19"/>
      <c r="O27" s="19"/>
      <c r="P27" s="19"/>
      <c r="Q27" s="19"/>
      <c r="R27" s="19"/>
      <c r="S27" s="19"/>
      <c r="T27" s="19"/>
      <c r="U27" s="19"/>
      <c r="V27" s="19"/>
      <c r="W27" s="19"/>
      <c r="X27" s="19"/>
      <c r="Y27" s="19"/>
      <c r="Z27" s="19"/>
      <c r="AA27" s="19"/>
    </row>
    <row r="28" spans="1:27" outlineLevel="1">
      <c r="A28" s="25"/>
      <c r="B28" s="31"/>
      <c r="C28" s="31"/>
      <c r="D28" s="31"/>
      <c r="E28" s="31"/>
      <c r="F28" s="19" t="s">
        <v>4808</v>
      </c>
      <c r="G28" s="19" t="s">
        <v>4747</v>
      </c>
      <c r="H28" s="19" t="str">
        <f t="shared" si="0"/>
        <v>$A$231</v>
      </c>
      <c r="I28" s="19" t="s">
        <v>23</v>
      </c>
      <c r="J28" s="19"/>
      <c r="K28" s="19"/>
      <c r="L28" s="19"/>
      <c r="M28" s="19"/>
      <c r="N28" s="19"/>
      <c r="O28" s="19"/>
      <c r="P28" s="19"/>
      <c r="Q28" s="19"/>
      <c r="R28" s="19"/>
      <c r="S28" s="19"/>
      <c r="T28" s="19"/>
      <c r="U28" s="19"/>
      <c r="V28" s="19"/>
      <c r="W28" s="19"/>
      <c r="X28" s="19"/>
      <c r="Y28" s="19"/>
      <c r="Z28" s="19"/>
      <c r="AA28" s="19"/>
    </row>
    <row r="29" spans="1:27" outlineLevel="1">
      <c r="A29" s="25"/>
      <c r="B29" s="31"/>
      <c r="C29" s="31" t="s">
        <v>4800</v>
      </c>
      <c r="D29" s="5" t="s">
        <v>524</v>
      </c>
      <c r="E29" s="31"/>
      <c r="F29" s="19" t="s">
        <v>4809</v>
      </c>
      <c r="G29" s="19" t="s">
        <v>4748</v>
      </c>
      <c r="H29" s="19" t="str">
        <f t="shared" si="0"/>
        <v>$A$290</v>
      </c>
      <c r="I29" s="19" t="s">
        <v>442</v>
      </c>
      <c r="J29" s="19"/>
      <c r="K29" s="19"/>
      <c r="L29" s="19"/>
      <c r="M29" s="19"/>
      <c r="N29" s="19"/>
      <c r="O29" s="19"/>
      <c r="P29" s="19"/>
      <c r="Q29" s="19"/>
      <c r="R29" s="19"/>
      <c r="S29" s="19"/>
      <c r="T29" s="19"/>
      <c r="U29" s="19"/>
      <c r="V29" s="19"/>
      <c r="W29" s="19"/>
      <c r="X29" s="19"/>
      <c r="Y29" s="19"/>
      <c r="Z29" s="19"/>
      <c r="AA29" s="19"/>
    </row>
    <row r="30" spans="1:27" outlineLevel="1">
      <c r="A30" s="25"/>
      <c r="B30" s="31"/>
      <c r="C30" s="31"/>
      <c r="D30" s="31"/>
      <c r="E30" s="31"/>
      <c r="F30" s="19" t="s">
        <v>4811</v>
      </c>
      <c r="G30" s="19" t="s">
        <v>4750</v>
      </c>
      <c r="H30" s="19" t="str">
        <f t="shared" si="0"/>
        <v>$A$395</v>
      </c>
      <c r="I30" s="19" t="s">
        <v>39</v>
      </c>
      <c r="J30" s="19"/>
      <c r="K30" s="19"/>
      <c r="L30" s="19"/>
      <c r="M30" s="19"/>
      <c r="N30" s="19"/>
      <c r="O30" s="19"/>
      <c r="P30" s="19"/>
      <c r="Q30" s="19"/>
      <c r="R30" s="19"/>
      <c r="S30" s="19"/>
      <c r="T30" s="19"/>
      <c r="U30" s="19"/>
      <c r="V30" s="19"/>
      <c r="W30" s="19"/>
      <c r="X30" s="19"/>
      <c r="Y30" s="19"/>
      <c r="Z30" s="19"/>
      <c r="AA30" s="19"/>
    </row>
    <row r="31" spans="1:27" outlineLevel="1">
      <c r="A31" s="25"/>
      <c r="B31" s="31"/>
      <c r="C31" s="31"/>
      <c r="D31" s="31"/>
      <c r="E31" s="31"/>
      <c r="F31" s="19" t="s">
        <v>4812</v>
      </c>
      <c r="G31" s="19" t="s">
        <v>4768</v>
      </c>
      <c r="H31" s="19" t="str">
        <f t="shared" si="0"/>
        <v>$A$413</v>
      </c>
      <c r="I31" s="19" t="s">
        <v>6</v>
      </c>
      <c r="J31" s="19"/>
      <c r="K31" s="19"/>
      <c r="L31" s="19"/>
      <c r="M31" s="19"/>
      <c r="N31" s="19"/>
      <c r="O31" s="19"/>
      <c r="P31" s="19"/>
      <c r="Q31" s="19"/>
      <c r="R31" s="19"/>
      <c r="S31" s="19"/>
      <c r="T31" s="19"/>
      <c r="U31" s="19"/>
      <c r="V31" s="19"/>
      <c r="W31" s="19"/>
      <c r="X31" s="19"/>
      <c r="Y31" s="19"/>
      <c r="Z31" s="19"/>
      <c r="AA31" s="19"/>
    </row>
    <row r="32" spans="1:27" outlineLevel="1">
      <c r="A32" s="25"/>
      <c r="B32" s="25"/>
      <c r="C32" s="25"/>
      <c r="D32" s="25"/>
      <c r="E32" s="25"/>
      <c r="F32" s="19"/>
      <c r="G32" s="19"/>
      <c r="H32" s="19"/>
      <c r="I32" s="19" t="s">
        <v>26</v>
      </c>
      <c r="J32" s="19"/>
      <c r="K32" s="19"/>
      <c r="L32" s="19"/>
      <c r="M32" s="19"/>
      <c r="N32" s="19"/>
      <c r="O32" s="19"/>
      <c r="P32" s="19"/>
      <c r="Q32" s="19"/>
      <c r="R32" s="19"/>
      <c r="S32" s="19"/>
      <c r="T32" s="19"/>
      <c r="U32" s="19"/>
      <c r="V32" s="19"/>
      <c r="W32" s="19"/>
      <c r="X32" s="19"/>
      <c r="Y32" s="19"/>
      <c r="Z32" s="19"/>
      <c r="AA32" s="19"/>
    </row>
    <row r="33" spans="1:44" ht="114" customHeight="1" outlineLevel="1">
      <c r="A33" s="25"/>
      <c r="B33" s="25"/>
      <c r="C33" s="25"/>
      <c r="D33" s="25"/>
      <c r="Q33" s="19"/>
      <c r="R33" s="19"/>
      <c r="S33" s="19"/>
      <c r="T33" s="19"/>
      <c r="U33" s="19"/>
      <c r="V33" s="19"/>
      <c r="W33" s="19"/>
      <c r="X33" s="19"/>
      <c r="Y33" s="19"/>
      <c r="Z33" s="19"/>
      <c r="AA33" s="19"/>
    </row>
    <row r="34" spans="1:44" ht="21" outlineLevel="1">
      <c r="A34" s="25"/>
      <c r="B34" s="25"/>
      <c r="C34" s="25"/>
      <c r="D34" s="33" t="s">
        <v>4801</v>
      </c>
      <c r="Q34" s="19"/>
      <c r="S34" s="19"/>
      <c r="T34" s="19"/>
      <c r="U34" s="19"/>
      <c r="V34" s="19"/>
      <c r="W34" s="19"/>
      <c r="X34" s="19"/>
      <c r="Y34" s="19"/>
      <c r="Z34" s="19"/>
      <c r="AA34" s="19"/>
    </row>
    <row r="35" spans="1:44" ht="15.75" outlineLevel="1">
      <c r="A35" s="25"/>
      <c r="B35" s="34" t="s">
        <v>4649</v>
      </c>
      <c r="C35" s="25"/>
      <c r="D35" s="21" t="str">
        <f t="shared" ref="D35:D40" si="1">HYPERLINK("#"&amp;H26,G26)</f>
        <v>OUTPUT INDICATORS FOR QUARTERLY REPORTING</v>
      </c>
      <c r="Q35" s="19"/>
      <c r="R35" s="19"/>
      <c r="S35" s="19"/>
      <c r="T35" s="19"/>
      <c r="U35" s="19"/>
      <c r="V35" s="19"/>
      <c r="W35" s="19"/>
      <c r="X35" s="19"/>
      <c r="Y35" s="19"/>
      <c r="Z35" s="19"/>
      <c r="AA35" s="19"/>
    </row>
    <row r="36" spans="1:44" outlineLevel="1">
      <c r="A36" s="25"/>
      <c r="B36" s="3"/>
      <c r="C36" s="35" t="s">
        <v>4650</v>
      </c>
      <c r="D36" s="21" t="str">
        <f t="shared" si="1"/>
        <v>COMPLIANCE INDICATORS FOR QUARTERLY REPORTING</v>
      </c>
      <c r="Q36" s="19"/>
      <c r="R36" s="19"/>
      <c r="S36" s="19"/>
      <c r="T36" s="19"/>
      <c r="U36" s="19"/>
      <c r="V36" s="19"/>
      <c r="W36" s="19"/>
      <c r="X36" s="19"/>
      <c r="Y36" s="19"/>
      <c r="Z36" s="19"/>
      <c r="AA36" s="19"/>
    </row>
    <row r="37" spans="1:44" outlineLevel="1">
      <c r="A37" s="25"/>
      <c r="B37" s="4"/>
      <c r="C37" s="35" t="s">
        <v>4651</v>
      </c>
      <c r="D37" s="21" t="str">
        <f t="shared" si="1"/>
        <v>OUTPUT INDICATORS FOR ANNUAL REPORTING</v>
      </c>
      <c r="Q37" s="19"/>
      <c r="R37" s="19"/>
      <c r="S37" s="19"/>
      <c r="T37" s="19"/>
      <c r="U37" s="19"/>
      <c r="V37" s="19"/>
      <c r="W37" s="19"/>
      <c r="X37" s="19"/>
      <c r="Y37" s="19"/>
      <c r="Z37" s="19"/>
      <c r="AA37" s="19"/>
    </row>
    <row r="38" spans="1:44" outlineLevel="1">
      <c r="A38" s="25"/>
      <c r="B38" s="5"/>
      <c r="C38" s="35" t="s">
        <v>4652</v>
      </c>
      <c r="D38" s="21" t="str">
        <f t="shared" si="1"/>
        <v>OUTCOME INDICATORS FOR ANNUAL REPORTING</v>
      </c>
      <c r="Q38" s="19"/>
      <c r="R38" s="19"/>
      <c r="S38" s="19"/>
      <c r="T38" s="19"/>
      <c r="U38" s="19"/>
      <c r="V38" s="19"/>
      <c r="W38" s="19"/>
      <c r="X38" s="19"/>
      <c r="Y38" s="19"/>
      <c r="Z38" s="19"/>
      <c r="AA38" s="19"/>
    </row>
    <row r="39" spans="1:44" outlineLevel="1">
      <c r="A39" s="25"/>
      <c r="B39" s="36"/>
      <c r="C39" s="37" t="s">
        <v>4653</v>
      </c>
      <c r="D39" s="21" t="str">
        <f t="shared" si="1"/>
        <v>COMPLIANCE INDICATORS FOR ANNUAL REPORTING</v>
      </c>
      <c r="Q39" s="19"/>
      <c r="R39" s="19"/>
      <c r="S39" s="19"/>
      <c r="T39" s="19"/>
      <c r="U39" s="19"/>
      <c r="V39" s="19"/>
      <c r="W39" s="19"/>
      <c r="X39" s="19"/>
      <c r="Y39" s="19"/>
      <c r="Z39" s="19"/>
      <c r="AA39" s="19"/>
    </row>
    <row r="40" spans="1:44" outlineLevel="1">
      <c r="A40" s="25"/>
      <c r="B40" s="6"/>
      <c r="C40" s="35" t="s">
        <v>4654</v>
      </c>
      <c r="D40" s="21" t="str">
        <f t="shared" si="1"/>
        <v>COMPLIANCE QUESTIONS FOR ANNUAL REPORTING</v>
      </c>
      <c r="E40" s="19"/>
      <c r="F40" s="19"/>
      <c r="G40" s="19"/>
      <c r="H40" s="19"/>
      <c r="I40" s="19"/>
      <c r="J40" s="19"/>
      <c r="K40" s="19"/>
      <c r="L40" s="19"/>
      <c r="M40" s="19"/>
      <c r="N40" s="19"/>
      <c r="O40" s="19"/>
      <c r="P40" s="19"/>
      <c r="Q40" s="19"/>
      <c r="R40" s="19"/>
      <c r="S40" s="19"/>
      <c r="T40" s="19"/>
      <c r="U40" s="19"/>
      <c r="V40" s="19"/>
      <c r="W40" s="19"/>
      <c r="X40" s="19"/>
      <c r="Y40" s="19"/>
      <c r="Z40" s="19"/>
      <c r="AA40" s="19"/>
    </row>
    <row r="41" spans="1:44" s="19" customFormat="1" outlineLevel="1"/>
    <row r="42" spans="1:44" s="14" customFormat="1" ht="40.5" customHeight="1">
      <c r="A42" s="30"/>
      <c r="B42" s="38"/>
      <c r="C42" s="37"/>
      <c r="D42" s="30"/>
      <c r="E42" s="48">
        <f>AG46</f>
        <v>0.83132530120481929</v>
      </c>
      <c r="F42" s="48">
        <f t="shared" ref="F42:O42" si="2">AH46</f>
        <v>0.45161290322580644</v>
      </c>
      <c r="G42" s="48">
        <f t="shared" si="2"/>
        <v>0.64814814814814814</v>
      </c>
      <c r="H42" s="48">
        <f t="shared" si="2"/>
        <v>0.28947368421052633</v>
      </c>
      <c r="I42" s="48" t="e">
        <f t="shared" si="2"/>
        <v>#DIV/0!</v>
      </c>
      <c r="J42" s="48">
        <f t="shared" si="2"/>
        <v>0.28947368421052633</v>
      </c>
      <c r="K42" s="48" t="e">
        <f t="shared" si="2"/>
        <v>#DIV/0!</v>
      </c>
      <c r="L42" s="48">
        <f t="shared" si="2"/>
        <v>0.26315789473684209</v>
      </c>
      <c r="M42" s="48" t="e">
        <f t="shared" si="2"/>
        <v>#DIV/0!</v>
      </c>
      <c r="N42" s="48">
        <f t="shared" si="2"/>
        <v>0.12962962962962962</v>
      </c>
      <c r="O42" s="48">
        <f t="shared" si="2"/>
        <v>4.3814432989690719E-2</v>
      </c>
      <c r="P42" s="19"/>
      <c r="Q42" s="19"/>
      <c r="R42" s="19"/>
      <c r="S42" s="19"/>
      <c r="T42" s="19"/>
      <c r="U42" s="19"/>
      <c r="V42" s="19"/>
      <c r="W42" s="19"/>
      <c r="X42" s="19"/>
      <c r="Y42" s="19"/>
      <c r="Z42" s="19"/>
      <c r="AA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26" t="s">
        <v>0</v>
      </c>
      <c r="Y43" s="26" t="s">
        <v>1</v>
      </c>
      <c r="Z43" s="26" t="s">
        <v>3</v>
      </c>
      <c r="AA43" s="26" t="s">
        <v>2</v>
      </c>
      <c r="AB43" s="40"/>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26" t="s">
        <v>4</v>
      </c>
      <c r="Y44" s="26" t="s">
        <v>5</v>
      </c>
      <c r="Z44" s="26" t="s">
        <v>524</v>
      </c>
      <c r="AA44" s="26" t="s">
        <v>6</v>
      </c>
      <c r="AB44" s="26"/>
      <c r="AC44" s="14" t="e">
        <f t="array" aca="1" ref="AC44" ca="1">_xlfn._xlws.SORT(_xlfn._xlws.FILTER(T_All_Munics11[Name],(T_All_Munics11[Province]=D23)*(T_All_Munics11[Type]=D29),"..."))</f>
        <v>#NAME?</v>
      </c>
      <c r="AD44" s="14" t="e">
        <f t="array" aca="1" ref="AD44" ca="1">_xlfn._xlws.SORT(_xlfn._xlws.FILTER(T_All_Munics11[Code],(T_All_Munics11[Province]=D23)*(T_All_Munics11[Type]=D29),"..."))</f>
        <v>#NAME?</v>
      </c>
      <c r="AG44" s="19">
        <v>166</v>
      </c>
      <c r="AH44" s="19">
        <v>31</v>
      </c>
      <c r="AI44" s="19">
        <v>54</v>
      </c>
      <c r="AJ44" s="19">
        <v>38</v>
      </c>
      <c r="AK44" s="19">
        <v>185</v>
      </c>
      <c r="AL44" s="19">
        <v>38</v>
      </c>
      <c r="AM44" s="19">
        <v>185</v>
      </c>
      <c r="AN44" s="19">
        <v>38</v>
      </c>
      <c r="AO44" s="19">
        <v>185</v>
      </c>
      <c r="AP44" s="19">
        <v>54</v>
      </c>
      <c r="AQ44" s="19">
        <v>388</v>
      </c>
      <c r="AR44" s="19" t="s">
        <v>4803</v>
      </c>
    </row>
    <row r="45" spans="1:44" s="14" customFormat="1" ht="30">
      <c r="A45" s="11"/>
      <c r="B45" s="11" t="s">
        <v>557</v>
      </c>
      <c r="C45" s="11" t="s">
        <v>558</v>
      </c>
      <c r="D45" s="11" t="s">
        <v>556</v>
      </c>
      <c r="E45" s="3">
        <v>704</v>
      </c>
      <c r="F45" s="36"/>
      <c r="G45" s="3">
        <v>305</v>
      </c>
      <c r="H45" s="3">
        <v>76.25</v>
      </c>
      <c r="I45" s="5">
        <f>IF(ISNUMBER(I46), I46, "")</f>
        <v>0</v>
      </c>
      <c r="J45" s="3">
        <v>76.25</v>
      </c>
      <c r="K45" s="5">
        <f>IF(ISNUMBER(K46), K46, "")</f>
        <v>0</v>
      </c>
      <c r="L45" s="3">
        <v>7</v>
      </c>
      <c r="M45" s="5" t="str">
        <f>IF(ISNUMBER(M46), M46, "")</f>
        <v/>
      </c>
      <c r="N45" s="3"/>
      <c r="O45" s="5" t="str">
        <f>IF(ISNUMBER(O46), O46, "")</f>
        <v/>
      </c>
      <c r="P45" s="12"/>
      <c r="Q45" s="12"/>
      <c r="R45" s="12"/>
      <c r="S45" s="12"/>
      <c r="T45" s="12"/>
      <c r="U45" s="12"/>
      <c r="X45" s="26" t="s">
        <v>7</v>
      </c>
      <c r="Y45" s="26" t="s">
        <v>8</v>
      </c>
      <c r="Z45" s="26" t="s">
        <v>524</v>
      </c>
      <c r="AA45" s="26" t="s">
        <v>6</v>
      </c>
      <c r="AB45" s="26"/>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569</v>
      </c>
      <c r="C46" s="13" t="s">
        <v>570</v>
      </c>
      <c r="D46" s="13" t="s">
        <v>556</v>
      </c>
      <c r="E46" s="36"/>
      <c r="F46" s="36"/>
      <c r="G46" s="36"/>
      <c r="H46" s="36"/>
      <c r="I46" s="4">
        <v>0</v>
      </c>
      <c r="J46" s="36"/>
      <c r="K46" s="4">
        <v>0</v>
      </c>
      <c r="L46" s="36"/>
      <c r="M46" s="4"/>
      <c r="N46" s="36"/>
      <c r="O46" s="4"/>
      <c r="P46" s="36"/>
      <c r="Q46" s="36"/>
      <c r="R46" s="36"/>
      <c r="S46" s="12"/>
      <c r="T46" s="12"/>
      <c r="U46" s="12"/>
      <c r="X46" s="26" t="s">
        <v>9</v>
      </c>
      <c r="Y46" s="26" t="s">
        <v>10</v>
      </c>
      <c r="Z46" s="26" t="s">
        <v>524</v>
      </c>
      <c r="AA46" s="26" t="s">
        <v>11</v>
      </c>
      <c r="AB46" s="26"/>
      <c r="AG46" s="19">
        <f t="array" ref="AG46">SUM(IF(LEN(E45:E437)&gt;0,1,0))/AG44</f>
        <v>0.83132530120481929</v>
      </c>
      <c r="AH46" s="19">
        <f t="array" ref="AH46">SUM(IF(LEN(F45:F437)&gt;0,1,0))/AH44</f>
        <v>0.45161290322580644</v>
      </c>
      <c r="AI46" s="19">
        <f t="array" ref="AI46">SUM(IF(LEN(G45:G437)&gt;0,1,0))/AI44</f>
        <v>0.64814814814814814</v>
      </c>
      <c r="AJ46" s="19">
        <f t="array" ref="AJ46">SUM(IF(LEN(H45:H437)&gt;0,1,0))/AJ44</f>
        <v>0.28947368421052633</v>
      </c>
      <c r="AK46" s="19" t="e">
        <f t="array" ref="AK46">SUM(IF(LEN(I45:I437)&gt;0,1,0))/AK44</f>
        <v>#DIV/0!</v>
      </c>
      <c r="AL46" s="19">
        <f t="array" ref="AL46">SUM(IF(LEN(J45:J437)&gt;0,1,0))/AL44</f>
        <v>0.28947368421052633</v>
      </c>
      <c r="AM46" s="19" t="e">
        <f t="array" ref="AM46">SUM(IF(LEN(K45:K437)&gt;0,1,0))/AM44</f>
        <v>#DIV/0!</v>
      </c>
      <c r="AN46" s="19">
        <f t="array" ref="AN46">SUM(IF(LEN(L45:L437)&gt;0,1,0))/AN44</f>
        <v>0.26315789473684209</v>
      </c>
      <c r="AO46" s="19" t="e">
        <f t="array" ref="AO46">SUM(IF(LEN(M45:M437)&gt;0,1,0))/AO44</f>
        <v>#DIV/0!</v>
      </c>
      <c r="AP46" s="19">
        <f t="array" ref="AP46">SUM(IF(LEN(N45:N437)&gt;0,1,0))/AP44</f>
        <v>0.12962962962962962</v>
      </c>
      <c r="AQ46" s="19">
        <f t="array" ref="AQ46">SUM(IF(LEN(O46:O438)&gt;0,1,0))/AQ44</f>
        <v>4.3814432989690719E-2</v>
      </c>
      <c r="AR46" s="19" t="s">
        <v>4815</v>
      </c>
    </row>
    <row r="47" spans="1:44" s="14" customFormat="1" ht="30">
      <c r="A47" s="11"/>
      <c r="B47" s="11" t="s">
        <v>699</v>
      </c>
      <c r="C47" s="11" t="s">
        <v>700</v>
      </c>
      <c r="D47" s="11" t="s">
        <v>556</v>
      </c>
      <c r="E47" s="3">
        <v>7</v>
      </c>
      <c r="F47" s="36"/>
      <c r="G47" s="3">
        <v>0</v>
      </c>
      <c r="H47" s="3">
        <v>1</v>
      </c>
      <c r="I47" s="5">
        <f>IF(AND(ISNUMBER(I48),ISNUMBER(I49)), I48/I49, "")</f>
        <v>1</v>
      </c>
      <c r="J47" s="3"/>
      <c r="K47" s="5" t="e">
        <f>IF(AND(ISNUMBER(K48),ISNUMBER(K49)), K48/K49, "")</f>
        <v>#DIV/0!</v>
      </c>
      <c r="L47" s="3"/>
      <c r="M47" s="5" t="str">
        <f>IF(AND(ISNUMBER(M48),ISNUMBER(M49)), M48/M49, "")</f>
        <v/>
      </c>
      <c r="N47" s="3"/>
      <c r="O47" s="5" t="str">
        <f>IF(AND(ISNUMBER(O48),ISNUMBER(O49)), O48/O49, "")</f>
        <v/>
      </c>
      <c r="P47" s="12"/>
      <c r="Q47" s="12"/>
      <c r="R47" s="12"/>
      <c r="S47" s="12"/>
      <c r="T47" s="12"/>
      <c r="U47" s="12"/>
      <c r="X47" s="26" t="s">
        <v>12</v>
      </c>
      <c r="Y47" s="26" t="s">
        <v>13</v>
      </c>
      <c r="Z47" s="26" t="s">
        <v>3892</v>
      </c>
      <c r="AA47" s="26" t="s">
        <v>11</v>
      </c>
      <c r="AB47" s="26"/>
      <c r="AG47" s="19">
        <f t="shared" ref="AG47:AQ47" si="3">1-AG46</f>
        <v>0.16867469879518071</v>
      </c>
      <c r="AH47" s="19">
        <f t="shared" si="3"/>
        <v>0.54838709677419351</v>
      </c>
      <c r="AI47" s="19">
        <f t="shared" si="3"/>
        <v>0.35185185185185186</v>
      </c>
      <c r="AJ47" s="19">
        <f t="shared" si="3"/>
        <v>0.71052631578947367</v>
      </c>
      <c r="AK47" s="19" t="e">
        <f t="shared" si="3"/>
        <v>#DIV/0!</v>
      </c>
      <c r="AL47" s="19">
        <f t="shared" si="3"/>
        <v>0.71052631578947367</v>
      </c>
      <c r="AM47" s="19" t="e">
        <f t="shared" si="3"/>
        <v>#DIV/0!</v>
      </c>
      <c r="AN47" s="19">
        <f t="shared" si="3"/>
        <v>0.73684210526315796</v>
      </c>
      <c r="AO47" s="19" t="e">
        <f t="shared" si="3"/>
        <v>#DIV/0!</v>
      </c>
      <c r="AP47" s="19">
        <f t="shared" si="3"/>
        <v>0.87037037037037035</v>
      </c>
      <c r="AQ47" s="19">
        <f t="shared" si="3"/>
        <v>0.95618556701030932</v>
      </c>
      <c r="AR47" s="19" t="s">
        <v>4813</v>
      </c>
    </row>
    <row r="48" spans="1:44" s="41" customFormat="1">
      <c r="A48" s="13"/>
      <c r="B48" s="13" t="s">
        <v>708</v>
      </c>
      <c r="C48" s="13" t="s">
        <v>709</v>
      </c>
      <c r="D48" s="13" t="s">
        <v>556</v>
      </c>
      <c r="E48" s="36"/>
      <c r="F48" s="36"/>
      <c r="G48" s="36"/>
      <c r="H48" s="36"/>
      <c r="I48" s="4">
        <v>4</v>
      </c>
      <c r="J48" s="36"/>
      <c r="K48" s="4">
        <v>0</v>
      </c>
      <c r="L48" s="36"/>
      <c r="M48" s="4"/>
      <c r="N48" s="36"/>
      <c r="O48" s="4"/>
      <c r="P48" s="36"/>
      <c r="Q48" s="36"/>
      <c r="R48" s="36"/>
      <c r="S48" s="12"/>
      <c r="T48" s="12"/>
      <c r="U48" s="12"/>
      <c r="X48" s="26" t="s">
        <v>14</v>
      </c>
      <c r="Y48" s="26" t="s">
        <v>15</v>
      </c>
      <c r="Z48" s="26" t="s">
        <v>525</v>
      </c>
      <c r="AA48" s="26" t="s">
        <v>16</v>
      </c>
      <c r="AB48" s="26"/>
      <c r="AG48" s="19">
        <f t="array" ref="AG48">SUM((LEN(E45:E437)&gt;0)*($D46:$D438="Priority"))/AG45</f>
        <v>0</v>
      </c>
      <c r="AH48" s="19">
        <f t="array" ref="AH48">SUM((LEN(F45:F437)&gt;0)*($D46:$D438="Priority"))/AH45</f>
        <v>0</v>
      </c>
      <c r="AI48" s="19">
        <f t="array" ref="AI48">SUM((LEN(G45:G437)&gt;0)*($D46:$D438="Priority"))/AI45</f>
        <v>0</v>
      </c>
      <c r="AJ48" s="19">
        <f t="array" ref="AJ48">SUM((LEN(H45:H437)&gt;0)*($D46:$D438="Priority"))/AJ45</f>
        <v>0</v>
      </c>
      <c r="AK48" s="19" t="e">
        <f t="array" ref="AK48">SUM((LEN(I45:I437)&gt;0)*($D46:$D438="Priority"))/AK45</f>
        <v>#DIV/0!</v>
      </c>
      <c r="AL48" s="19">
        <f t="array" ref="AL48">SUM((LEN(J45:J437)&gt;0)*($D46:$D438="Priority"))/AL45</f>
        <v>0</v>
      </c>
      <c r="AM48" s="19" t="e">
        <f t="array" ref="AM48">SUM((LEN(K45:K437)&gt;0)*($D46:$D438="Priority"))/AM45</f>
        <v>#DIV/0!</v>
      </c>
      <c r="AN48" s="19">
        <f t="array" ref="AN48">SUM((LEN(L45:L437)&gt;0)*($D46:$D438="Priority"))/AN45</f>
        <v>0</v>
      </c>
      <c r="AO48" s="19" t="e">
        <f t="array" ref="AO48">SUM((LEN(M45:M437)&gt;0)*($D46:$D438="Priority"))/AO45</f>
        <v>#DIV/0!</v>
      </c>
      <c r="AP48" s="19">
        <f t="array" ref="AP48">SUM((LEN(N45:N437)&gt;0)*($D46:$D438="Priority"))/AP45</f>
        <v>0</v>
      </c>
      <c r="AQ48" s="19">
        <f t="array" ref="AQ48">SUM((LEN(O46:O438)&gt;0)*($D46:$D438="Priority"))/AQ45</f>
        <v>0</v>
      </c>
      <c r="AR48" s="19" t="s">
        <v>4804</v>
      </c>
    </row>
    <row r="49" spans="1:44" s="14" customFormat="1">
      <c r="A49" s="13"/>
      <c r="B49" s="13" t="s">
        <v>713</v>
      </c>
      <c r="C49" s="13" t="s">
        <v>714</v>
      </c>
      <c r="D49" s="13" t="s">
        <v>556</v>
      </c>
      <c r="E49" s="36"/>
      <c r="F49" s="36"/>
      <c r="G49" s="36"/>
      <c r="H49" s="36"/>
      <c r="I49" s="4">
        <v>4</v>
      </c>
      <c r="J49" s="36"/>
      <c r="K49" s="4">
        <v>0</v>
      </c>
      <c r="L49" s="36"/>
      <c r="M49" s="4"/>
      <c r="N49" s="36"/>
      <c r="O49" s="4"/>
      <c r="P49" s="36"/>
      <c r="Q49" s="36"/>
      <c r="R49" s="36"/>
      <c r="S49" s="12"/>
      <c r="T49" s="12"/>
      <c r="U49" s="12"/>
      <c r="X49" s="26" t="s">
        <v>17</v>
      </c>
      <c r="Y49" s="26" t="s">
        <v>18</v>
      </c>
      <c r="Z49" s="26" t="s">
        <v>524</v>
      </c>
      <c r="AA49" s="26" t="s">
        <v>16</v>
      </c>
      <c r="AB49" s="26"/>
      <c r="AG49" s="19">
        <f t="shared" ref="AG49:AQ49" si="4">1-AG48</f>
        <v>1</v>
      </c>
      <c r="AH49" s="19">
        <f t="shared" si="4"/>
        <v>1</v>
      </c>
      <c r="AI49" s="19">
        <f t="shared" si="4"/>
        <v>1</v>
      </c>
      <c r="AJ49" s="19">
        <f t="shared" si="4"/>
        <v>1</v>
      </c>
      <c r="AK49" s="19" t="e">
        <f t="shared" si="4"/>
        <v>#DIV/0!</v>
      </c>
      <c r="AL49" s="19">
        <f t="shared" si="4"/>
        <v>1</v>
      </c>
      <c r="AM49" s="19" t="e">
        <f t="shared" si="4"/>
        <v>#DIV/0!</v>
      </c>
      <c r="AN49" s="19">
        <f t="shared" si="4"/>
        <v>1</v>
      </c>
      <c r="AO49" s="19" t="e">
        <f t="shared" si="4"/>
        <v>#DIV/0!</v>
      </c>
      <c r="AP49" s="19">
        <f t="shared" si="4"/>
        <v>1</v>
      </c>
      <c r="AQ49" s="19">
        <f t="shared" si="4"/>
        <v>1</v>
      </c>
      <c r="AR49" s="19" t="s">
        <v>4814</v>
      </c>
    </row>
    <row r="50" spans="1:44" s="14" customFormat="1">
      <c r="A50" s="11"/>
      <c r="B50" s="11" t="s">
        <v>738</v>
      </c>
      <c r="C50" s="11" t="s">
        <v>739</v>
      </c>
      <c r="D50" s="11" t="s">
        <v>556</v>
      </c>
      <c r="E50" s="3">
        <v>4</v>
      </c>
      <c r="F50" s="36"/>
      <c r="G50" s="3">
        <v>4</v>
      </c>
      <c r="H50" s="3">
        <v>0</v>
      </c>
      <c r="I50" s="5">
        <f>IF(AND(ISNUMBER(I51),ISNUMBER(I52)), I51/I52, "")</f>
        <v>0.06</v>
      </c>
      <c r="J50" s="3"/>
      <c r="K50" s="5">
        <f>IF(AND(ISNUMBER(K51),ISNUMBER(K52)), K51/K52, "")</f>
        <v>0</v>
      </c>
      <c r="L50" s="3"/>
      <c r="M50" s="5" t="str">
        <f>IF(AND(ISNUMBER(M51),ISNUMBER(M52)), M51/M52, "")</f>
        <v/>
      </c>
      <c r="N50" s="3"/>
      <c r="O50" s="5" t="str">
        <f>IF(AND(ISNUMBER(O51),ISNUMBER(O52)), O51/O52, "")</f>
        <v/>
      </c>
      <c r="P50" s="12"/>
      <c r="Q50" s="12"/>
      <c r="R50" s="12"/>
      <c r="S50" s="12"/>
      <c r="T50" s="12"/>
      <c r="U50" s="12"/>
      <c r="X50" s="26" t="s">
        <v>19</v>
      </c>
      <c r="Y50" s="26" t="s">
        <v>20</v>
      </c>
      <c r="Z50" s="26" t="s">
        <v>525</v>
      </c>
      <c r="AA50" s="26" t="s">
        <v>11</v>
      </c>
      <c r="AB50" s="26"/>
    </row>
    <row r="51" spans="1:44" s="41" customFormat="1">
      <c r="A51" s="13"/>
      <c r="B51" s="13" t="s">
        <v>745</v>
      </c>
      <c r="C51" s="13" t="s">
        <v>746</v>
      </c>
      <c r="D51" s="13" t="s">
        <v>556</v>
      </c>
      <c r="E51" s="36"/>
      <c r="F51" s="36"/>
      <c r="G51" s="36"/>
      <c r="H51" s="36"/>
      <c r="I51" s="4">
        <v>3</v>
      </c>
      <c r="J51" s="36"/>
      <c r="K51" s="4">
        <v>0</v>
      </c>
      <c r="L51" s="36"/>
      <c r="M51" s="4"/>
      <c r="N51" s="36"/>
      <c r="O51" s="4"/>
      <c r="P51" s="36"/>
      <c r="Q51" s="36"/>
      <c r="R51" s="36"/>
      <c r="S51" s="12"/>
      <c r="T51" s="12"/>
      <c r="U51" s="12"/>
      <c r="X51" s="26" t="s">
        <v>436</v>
      </c>
      <c r="Y51" s="26" t="s">
        <v>437</v>
      </c>
      <c r="Z51" s="26" t="s">
        <v>525</v>
      </c>
      <c r="AA51" s="26" t="s">
        <v>16</v>
      </c>
      <c r="AB51" s="26"/>
    </row>
    <row r="52" spans="1:44" s="14" customFormat="1">
      <c r="A52" s="13"/>
      <c r="B52" s="13" t="s">
        <v>751</v>
      </c>
      <c r="C52" s="13" t="s">
        <v>752</v>
      </c>
      <c r="D52" s="13" t="s">
        <v>556</v>
      </c>
      <c r="E52" s="36"/>
      <c r="F52" s="36"/>
      <c r="G52" s="36"/>
      <c r="H52" s="36"/>
      <c r="I52" s="4">
        <v>50</v>
      </c>
      <c r="J52" s="36"/>
      <c r="K52" s="4">
        <v>50</v>
      </c>
      <c r="L52" s="36"/>
      <c r="M52" s="4"/>
      <c r="N52" s="36"/>
      <c r="O52" s="4"/>
      <c r="P52" s="36"/>
      <c r="Q52" s="36"/>
      <c r="R52" s="36"/>
      <c r="S52" s="12"/>
      <c r="T52" s="12"/>
      <c r="U52" s="12"/>
      <c r="X52" s="26" t="s">
        <v>21</v>
      </c>
      <c r="Y52" s="26" t="s">
        <v>22</v>
      </c>
      <c r="Z52" s="26" t="s">
        <v>3892</v>
      </c>
      <c r="AA52" s="26" t="s">
        <v>23</v>
      </c>
      <c r="AB52" s="26"/>
    </row>
    <row r="53" spans="1:44" s="14" customFormat="1">
      <c r="A53" s="11"/>
      <c r="B53" s="11" t="s">
        <v>1899</v>
      </c>
      <c r="C53" s="11" t="s">
        <v>1900</v>
      </c>
      <c r="D53" s="11" t="s">
        <v>556</v>
      </c>
      <c r="E53" s="3">
        <v>50</v>
      </c>
      <c r="F53" s="36"/>
      <c r="G53" s="3">
        <v>100</v>
      </c>
      <c r="H53" s="3">
        <v>25</v>
      </c>
      <c r="I53" s="5">
        <f>IF(AND(ISNUMBER(I54),ISNUMBER(I55)), I54/I55, "")</f>
        <v>0.88235294117647056</v>
      </c>
      <c r="J53" s="3">
        <v>25</v>
      </c>
      <c r="K53" s="5" t="e">
        <f>IF(AND(ISNUMBER(K54),ISNUMBER(K55)), K54/K55, "")</f>
        <v>#DIV/0!</v>
      </c>
      <c r="L53" s="3">
        <v>25</v>
      </c>
      <c r="M53" s="5" t="str">
        <f>IF(AND(ISNUMBER(M54),ISNUMBER(M55)), M54/M55, "")</f>
        <v/>
      </c>
      <c r="N53" s="3">
        <v>25</v>
      </c>
      <c r="O53" s="5" t="str">
        <f>IF(AND(ISNUMBER(O54),ISNUMBER(O55)), O54/O55, "")</f>
        <v/>
      </c>
      <c r="P53" s="12"/>
      <c r="Q53" s="12"/>
      <c r="R53" s="12"/>
      <c r="S53" s="12" t="s">
        <v>4820</v>
      </c>
      <c r="T53" s="12" t="s">
        <v>4821</v>
      </c>
      <c r="U53" s="50">
        <v>45383</v>
      </c>
      <c r="X53" s="26" t="s">
        <v>24</v>
      </c>
      <c r="Y53" s="26" t="s">
        <v>25</v>
      </c>
      <c r="Z53" s="26" t="s">
        <v>524</v>
      </c>
      <c r="AA53" s="26" t="s">
        <v>26</v>
      </c>
      <c r="AB53" s="26"/>
    </row>
    <row r="54" spans="1:44" s="14" customFormat="1">
      <c r="A54" s="13"/>
      <c r="B54" s="13" t="s">
        <v>1907</v>
      </c>
      <c r="C54" s="13" t="s">
        <v>1908</v>
      </c>
      <c r="D54" s="13" t="s">
        <v>556</v>
      </c>
      <c r="E54" s="36"/>
      <c r="F54" s="36"/>
      <c r="G54" s="36"/>
      <c r="H54" s="36"/>
      <c r="I54" s="4">
        <v>15</v>
      </c>
      <c r="J54" s="36"/>
      <c r="K54" s="4">
        <v>0</v>
      </c>
      <c r="L54" s="36"/>
      <c r="M54" s="4"/>
      <c r="N54" s="36"/>
      <c r="O54" s="4"/>
      <c r="P54" s="36"/>
      <c r="Q54" s="36"/>
      <c r="R54" s="36"/>
      <c r="S54" s="12"/>
      <c r="T54" s="12"/>
      <c r="U54" s="12"/>
      <c r="X54" s="26" t="s">
        <v>27</v>
      </c>
      <c r="Y54" s="26" t="s">
        <v>28</v>
      </c>
      <c r="Z54" s="26" t="s">
        <v>524</v>
      </c>
      <c r="AA54" s="26" t="s">
        <v>23</v>
      </c>
      <c r="AB54" s="26"/>
    </row>
    <row r="55" spans="1:44" s="41" customFormat="1">
      <c r="A55" s="13"/>
      <c r="B55" s="13" t="s">
        <v>1912</v>
      </c>
      <c r="C55" s="13" t="s">
        <v>1913</v>
      </c>
      <c r="D55" s="13" t="s">
        <v>556</v>
      </c>
      <c r="E55" s="36"/>
      <c r="F55" s="36"/>
      <c r="G55" s="36"/>
      <c r="H55" s="36"/>
      <c r="I55" s="4">
        <v>17</v>
      </c>
      <c r="J55" s="36"/>
      <c r="K55" s="4">
        <v>0</v>
      </c>
      <c r="L55" s="36"/>
      <c r="M55" s="4"/>
      <c r="N55" s="36"/>
      <c r="O55" s="4"/>
      <c r="P55" s="36"/>
      <c r="Q55" s="36"/>
      <c r="R55" s="36"/>
      <c r="S55" s="12"/>
      <c r="T55" s="12"/>
      <c r="U55" s="12"/>
      <c r="X55" s="26" t="s">
        <v>29</v>
      </c>
      <c r="Y55" s="26" t="s">
        <v>30</v>
      </c>
      <c r="Z55" s="26" t="s">
        <v>524</v>
      </c>
      <c r="AA55" s="26" t="s">
        <v>26</v>
      </c>
      <c r="AB55" s="26"/>
    </row>
    <row r="56" spans="1:44" s="14" customFormat="1">
      <c r="A56" s="11"/>
      <c r="B56" s="11" t="s">
        <v>1916</v>
      </c>
      <c r="C56" s="11" t="s">
        <v>1917</v>
      </c>
      <c r="D56" s="11" t="s">
        <v>556</v>
      </c>
      <c r="E56" s="3">
        <v>9</v>
      </c>
      <c r="F56" s="36"/>
      <c r="G56" s="3">
        <v>10.6</v>
      </c>
      <c r="H56" s="3">
        <v>0</v>
      </c>
      <c r="I56" s="5">
        <f>IF(AND(ISNUMBER(I57),ISNUMBER(I58)), I57+I58, "")</f>
        <v>0</v>
      </c>
      <c r="J56" s="3">
        <v>0</v>
      </c>
      <c r="K56" s="5">
        <f>IF(AND(ISNUMBER(K57),ISNUMBER(K58)), K57+K58, "")</f>
        <v>0</v>
      </c>
      <c r="L56" s="3">
        <v>0</v>
      </c>
      <c r="M56" s="5" t="str">
        <f>IF(AND(ISNUMBER(M57),ISNUMBER(M58)), M57+M58, "")</f>
        <v/>
      </c>
      <c r="N56" s="3"/>
      <c r="O56" s="5" t="str">
        <f>IF(AND(ISNUMBER(O57),ISNUMBER(O58)), O57+O58, "")</f>
        <v/>
      </c>
      <c r="P56" s="12"/>
      <c r="Q56" s="12"/>
      <c r="R56" s="12"/>
      <c r="S56" s="12" t="s">
        <v>4823</v>
      </c>
      <c r="T56" s="12"/>
      <c r="U56" s="12"/>
      <c r="X56" s="26" t="s">
        <v>31</v>
      </c>
      <c r="Y56" s="26" t="s">
        <v>32</v>
      </c>
      <c r="Z56" s="26" t="s">
        <v>524</v>
      </c>
      <c r="AA56" s="26" t="s">
        <v>11</v>
      </c>
      <c r="AB56" s="26"/>
    </row>
    <row r="57" spans="1:44" s="14" customFormat="1">
      <c r="A57" s="13"/>
      <c r="B57" s="13" t="s">
        <v>1925</v>
      </c>
      <c r="C57" s="13" t="s">
        <v>1926</v>
      </c>
      <c r="D57" s="13" t="s">
        <v>556</v>
      </c>
      <c r="E57" s="36"/>
      <c r="F57" s="36"/>
      <c r="G57" s="36"/>
      <c r="H57" s="36"/>
      <c r="I57" s="4">
        <v>0</v>
      </c>
      <c r="J57" s="36"/>
      <c r="K57" s="4">
        <v>0</v>
      </c>
      <c r="L57" s="36"/>
      <c r="M57" s="4"/>
      <c r="N57" s="36"/>
      <c r="O57" s="4"/>
      <c r="P57" s="36"/>
      <c r="Q57" s="36"/>
      <c r="R57" s="36"/>
      <c r="S57" s="12"/>
      <c r="T57" s="12"/>
      <c r="U57" s="12"/>
      <c r="X57" s="26" t="s">
        <v>33</v>
      </c>
      <c r="Y57" s="26" t="s">
        <v>34</v>
      </c>
      <c r="Z57" s="26" t="s">
        <v>524</v>
      </c>
      <c r="AA57" s="26" t="s">
        <v>26</v>
      </c>
      <c r="AB57" s="26"/>
    </row>
    <row r="58" spans="1:44" s="14" customFormat="1">
      <c r="A58" s="13"/>
      <c r="B58" s="13" t="s">
        <v>1929</v>
      </c>
      <c r="C58" s="13" t="s">
        <v>1930</v>
      </c>
      <c r="D58" s="13" t="s">
        <v>556</v>
      </c>
      <c r="E58" s="36"/>
      <c r="F58" s="36"/>
      <c r="G58" s="36"/>
      <c r="H58" s="36"/>
      <c r="I58" s="4">
        <v>0</v>
      </c>
      <c r="J58" s="36"/>
      <c r="K58" s="4">
        <v>0</v>
      </c>
      <c r="L58" s="36"/>
      <c r="M58" s="4"/>
      <c r="N58" s="36"/>
      <c r="O58" s="4"/>
      <c r="P58" s="36"/>
      <c r="Q58" s="36"/>
      <c r="R58" s="36"/>
      <c r="S58" s="12"/>
      <c r="T58" s="12"/>
      <c r="U58" s="12"/>
      <c r="X58" s="26" t="s">
        <v>438</v>
      </c>
      <c r="Y58" s="26" t="s">
        <v>439</v>
      </c>
      <c r="Z58" s="26" t="s">
        <v>524</v>
      </c>
      <c r="AA58" s="26" t="s">
        <v>23</v>
      </c>
      <c r="AB58" s="26"/>
    </row>
    <row r="59" spans="1:44" s="41" customFormat="1">
      <c r="A59" s="11"/>
      <c r="B59" s="11" t="s">
        <v>1951</v>
      </c>
      <c r="C59" s="11" t="s">
        <v>4676</v>
      </c>
      <c r="D59" s="11" t="s">
        <v>556</v>
      </c>
      <c r="E59" s="3">
        <v>93</v>
      </c>
      <c r="F59" s="36"/>
      <c r="G59" s="3">
        <v>100</v>
      </c>
      <c r="H59" s="3">
        <v>0</v>
      </c>
      <c r="I59" s="5">
        <f>IF(AND(ISNUMBER(I60),ISNUMBER(I61)), I60/I61, "")</f>
        <v>0.67567567567567566</v>
      </c>
      <c r="J59" s="3">
        <v>20</v>
      </c>
      <c r="K59" s="5">
        <f>IF(AND(ISNUMBER(K60),ISNUMBER(K61)), K60/K61, "")</f>
        <v>0.6071428571428571</v>
      </c>
      <c r="L59" s="3">
        <v>60</v>
      </c>
      <c r="M59" s="5" t="str">
        <f>IF(AND(ISNUMBER(M60),ISNUMBER(M61)), M60/M61, "")</f>
        <v/>
      </c>
      <c r="N59" s="3"/>
      <c r="O59" s="5" t="str">
        <f>IF(AND(ISNUMBER(O60),ISNUMBER(O61)), O60/O61, "")</f>
        <v/>
      </c>
      <c r="P59" s="12"/>
      <c r="Q59" s="12"/>
      <c r="R59" s="12"/>
      <c r="S59" s="12"/>
      <c r="T59" s="12"/>
      <c r="U59" s="12"/>
      <c r="X59" s="26" t="s">
        <v>35</v>
      </c>
      <c r="Y59" s="26" t="s">
        <v>36</v>
      </c>
      <c r="Z59" s="26" t="s">
        <v>524</v>
      </c>
      <c r="AA59" s="26" t="s">
        <v>16</v>
      </c>
      <c r="AB59" s="26"/>
    </row>
    <row r="60" spans="1:44" s="14" customFormat="1">
      <c r="A60" s="13"/>
      <c r="B60" s="13" t="s">
        <v>1958</v>
      </c>
      <c r="C60" s="13" t="s">
        <v>4677</v>
      </c>
      <c r="D60" s="13" t="s">
        <v>556</v>
      </c>
      <c r="E60" s="36"/>
      <c r="F60" s="36"/>
      <c r="G60" s="36"/>
      <c r="H60" s="36"/>
      <c r="I60" s="4">
        <v>25</v>
      </c>
      <c r="J60" s="36"/>
      <c r="K60" s="4">
        <v>17</v>
      </c>
      <c r="L60" s="36"/>
      <c r="M60" s="4"/>
      <c r="N60" s="36"/>
      <c r="O60" s="4"/>
      <c r="P60" s="36"/>
      <c r="Q60" s="36"/>
      <c r="R60" s="36"/>
      <c r="S60" s="12"/>
      <c r="T60" s="12"/>
      <c r="U60" s="12"/>
      <c r="X60" s="26" t="s">
        <v>37</v>
      </c>
      <c r="Y60" s="26" t="s">
        <v>38</v>
      </c>
      <c r="Z60" s="26" t="s">
        <v>525</v>
      </c>
      <c r="AA60" s="26" t="s">
        <v>39</v>
      </c>
      <c r="AB60" s="26"/>
    </row>
    <row r="61" spans="1:44" s="14" customFormat="1">
      <c r="A61" s="13"/>
      <c r="B61" s="13" t="s">
        <v>1963</v>
      </c>
      <c r="C61" s="13" t="s">
        <v>1964</v>
      </c>
      <c r="D61" s="13" t="s">
        <v>556</v>
      </c>
      <c r="E61" s="36"/>
      <c r="F61" s="36"/>
      <c r="G61" s="36"/>
      <c r="H61" s="36"/>
      <c r="I61" s="4">
        <v>37</v>
      </c>
      <c r="J61" s="36"/>
      <c r="K61" s="4">
        <v>28</v>
      </c>
      <c r="L61" s="36"/>
      <c r="M61" s="4"/>
      <c r="N61" s="36"/>
      <c r="O61" s="4"/>
      <c r="P61" s="36"/>
      <c r="Q61" s="36"/>
      <c r="R61" s="36"/>
      <c r="S61" s="12"/>
      <c r="T61" s="12"/>
      <c r="U61" s="12"/>
      <c r="X61" s="26" t="s">
        <v>40</v>
      </c>
      <c r="Y61" s="26" t="s">
        <v>41</v>
      </c>
      <c r="Z61" s="26" t="s">
        <v>524</v>
      </c>
      <c r="AA61" s="26" t="s">
        <v>26</v>
      </c>
      <c r="AB61" s="26"/>
    </row>
    <row r="62" spans="1:44" s="14" customFormat="1">
      <c r="A62" s="11"/>
      <c r="B62" s="11" t="s">
        <v>2018</v>
      </c>
      <c r="C62" s="11" t="s">
        <v>2019</v>
      </c>
      <c r="D62" s="11" t="s">
        <v>556</v>
      </c>
      <c r="E62" s="3" t="s">
        <v>4830</v>
      </c>
      <c r="F62" s="36"/>
      <c r="G62" s="3" t="s">
        <v>4831</v>
      </c>
      <c r="H62" s="3"/>
      <c r="I62" s="5" t="str">
        <f>IF(AND(ISNUMBER(I63),ISNUMBER(I64)), I63+I64, "")</f>
        <v/>
      </c>
      <c r="J62" s="3" t="s">
        <v>4830</v>
      </c>
      <c r="K62" s="5" t="str">
        <f>IF(AND(ISNUMBER(K63),ISNUMBER(K64)), K63+K64, "")</f>
        <v/>
      </c>
      <c r="L62" s="3" t="s">
        <v>4830</v>
      </c>
      <c r="M62" s="5" t="str">
        <f>IF(AND(ISNUMBER(M63),ISNUMBER(M64)), M63+M64, "")</f>
        <v/>
      </c>
      <c r="N62" s="3" t="s">
        <v>4830</v>
      </c>
      <c r="O62" s="5" t="str">
        <f>IF(AND(ISNUMBER(O63),ISNUMBER(O64)), O63+O64, "")</f>
        <v/>
      </c>
      <c r="P62" s="12"/>
      <c r="Q62" s="12"/>
      <c r="R62" s="12"/>
      <c r="S62" s="12"/>
      <c r="T62" s="12"/>
      <c r="U62" s="12"/>
      <c r="X62" s="26" t="s">
        <v>42</v>
      </c>
      <c r="Y62" s="26" t="s">
        <v>43</v>
      </c>
      <c r="Z62" s="26" t="s">
        <v>526</v>
      </c>
      <c r="AA62" s="26" t="s">
        <v>16</v>
      </c>
      <c r="AB62" s="26"/>
    </row>
    <row r="63" spans="1:44" s="41" customFormat="1">
      <c r="A63" s="13"/>
      <c r="B63" s="13" t="s">
        <v>2026</v>
      </c>
      <c r="C63" s="13" t="s">
        <v>2027</v>
      </c>
      <c r="D63" s="13" t="s">
        <v>556</v>
      </c>
      <c r="E63" s="36"/>
      <c r="F63" s="36"/>
      <c r="G63" s="36"/>
      <c r="H63" s="36"/>
      <c r="I63" s="4" t="s">
        <v>4830</v>
      </c>
      <c r="J63" s="36"/>
      <c r="K63" s="4" t="s">
        <v>4830</v>
      </c>
      <c r="L63" s="36"/>
      <c r="M63" s="4"/>
      <c r="N63" s="36"/>
      <c r="O63" s="4"/>
      <c r="P63" s="36"/>
      <c r="Q63" s="36"/>
      <c r="R63" s="36"/>
      <c r="S63" s="12"/>
      <c r="T63" s="12"/>
      <c r="U63" s="12"/>
      <c r="X63" s="26" t="s">
        <v>440</v>
      </c>
      <c r="Y63" s="26" t="s">
        <v>441</v>
      </c>
      <c r="Z63" s="26" t="s">
        <v>3892</v>
      </c>
      <c r="AA63" s="26" t="s">
        <v>442</v>
      </c>
      <c r="AB63" s="26"/>
    </row>
    <row r="64" spans="1:44" s="14" customFormat="1">
      <c r="A64" s="13"/>
      <c r="B64" s="13" t="s">
        <v>2031</v>
      </c>
      <c r="C64" s="13" t="s">
        <v>2032</v>
      </c>
      <c r="D64" s="13" t="s">
        <v>556</v>
      </c>
      <c r="E64" s="36"/>
      <c r="F64" s="36"/>
      <c r="G64" s="36"/>
      <c r="H64" s="36"/>
      <c r="I64" s="4" t="s">
        <v>4830</v>
      </c>
      <c r="J64" s="36"/>
      <c r="K64" s="4" t="s">
        <v>4830</v>
      </c>
      <c r="L64" s="36"/>
      <c r="M64" s="4"/>
      <c r="N64" s="36"/>
      <c r="O64" s="4"/>
      <c r="P64" s="36"/>
      <c r="Q64" s="36"/>
      <c r="R64" s="36"/>
      <c r="S64" s="12"/>
      <c r="T64" s="12"/>
      <c r="U64" s="12"/>
      <c r="X64" s="26" t="s">
        <v>44</v>
      </c>
      <c r="Y64" s="26" t="s">
        <v>45</v>
      </c>
      <c r="Z64" s="26" t="s">
        <v>524</v>
      </c>
      <c r="AA64" s="26" t="s">
        <v>26</v>
      </c>
      <c r="AB64" s="26"/>
    </row>
    <row r="65" spans="1:28" s="14" customFormat="1">
      <c r="A65" s="11"/>
      <c r="B65" s="11" t="s">
        <v>2054</v>
      </c>
      <c r="C65" s="11" t="s">
        <v>2055</v>
      </c>
      <c r="D65" s="11" t="s">
        <v>556</v>
      </c>
      <c r="E65" s="3" t="s">
        <v>4830</v>
      </c>
      <c r="F65" s="36"/>
      <c r="G65" s="3" t="s">
        <v>4830</v>
      </c>
      <c r="H65" s="3"/>
      <c r="I65" s="5" t="str">
        <f>IF(AND(ISNUMBER(I66),ISNUMBER(I67)), I66+I67, "")</f>
        <v/>
      </c>
      <c r="J65" s="3" t="s">
        <v>4830</v>
      </c>
      <c r="K65" s="5" t="str">
        <f>IF(AND(ISNUMBER(K66),ISNUMBER(K67)), K66+K67, "")</f>
        <v/>
      </c>
      <c r="L65" s="3" t="s">
        <v>4830</v>
      </c>
      <c r="M65" s="5" t="str">
        <f>IF(AND(ISNUMBER(M66),ISNUMBER(M67)), M66+M67, "")</f>
        <v/>
      </c>
      <c r="N65" s="3" t="s">
        <v>4830</v>
      </c>
      <c r="O65" s="5" t="str">
        <f>IF(AND(ISNUMBER(O66),ISNUMBER(O67)), O66+O67, "")</f>
        <v/>
      </c>
      <c r="P65" s="12"/>
      <c r="Q65" s="12"/>
      <c r="R65" s="12"/>
      <c r="S65" s="12"/>
      <c r="T65" s="12"/>
      <c r="U65" s="12"/>
      <c r="X65" s="26" t="s">
        <v>46</v>
      </c>
      <c r="Y65" s="26" t="s">
        <v>47</v>
      </c>
      <c r="Z65" s="26" t="s">
        <v>525</v>
      </c>
      <c r="AA65" s="26" t="s">
        <v>26</v>
      </c>
      <c r="AB65" s="26"/>
    </row>
    <row r="66" spans="1:28" s="14" customFormat="1">
      <c r="A66" s="13"/>
      <c r="B66" s="13" t="s">
        <v>2062</v>
      </c>
      <c r="C66" s="13" t="s">
        <v>2063</v>
      </c>
      <c r="D66" s="13" t="s">
        <v>556</v>
      </c>
      <c r="E66" s="36"/>
      <c r="F66" s="36"/>
      <c r="G66" s="36"/>
      <c r="H66" s="36"/>
      <c r="I66" s="4" t="s">
        <v>4830</v>
      </c>
      <c r="J66" s="36"/>
      <c r="K66" s="4" t="s">
        <v>4830</v>
      </c>
      <c r="L66" s="36"/>
      <c r="M66" s="4"/>
      <c r="N66" s="36"/>
      <c r="O66" s="4"/>
      <c r="P66" s="36"/>
      <c r="Q66" s="36"/>
      <c r="R66" s="36"/>
      <c r="S66" s="12"/>
      <c r="T66" s="12"/>
      <c r="U66" s="12"/>
      <c r="X66" s="26" t="s">
        <v>443</v>
      </c>
      <c r="Y66" s="26" t="s">
        <v>444</v>
      </c>
      <c r="Z66" s="26" t="s">
        <v>525</v>
      </c>
      <c r="AA66" s="26" t="s">
        <v>23</v>
      </c>
      <c r="AB66" s="26"/>
    </row>
    <row r="67" spans="1:28" s="41" customFormat="1">
      <c r="A67" s="13"/>
      <c r="B67" s="13" t="s">
        <v>2066</v>
      </c>
      <c r="C67" s="13" t="s">
        <v>2067</v>
      </c>
      <c r="D67" s="13" t="s">
        <v>556</v>
      </c>
      <c r="E67" s="36"/>
      <c r="F67" s="36"/>
      <c r="G67" s="36"/>
      <c r="H67" s="36"/>
      <c r="I67" s="4" t="s">
        <v>4830</v>
      </c>
      <c r="J67" s="36"/>
      <c r="K67" s="4" t="s">
        <v>4830</v>
      </c>
      <c r="L67" s="36"/>
      <c r="M67" s="4"/>
      <c r="N67" s="36"/>
      <c r="O67" s="4"/>
      <c r="P67" s="36"/>
      <c r="Q67" s="36"/>
      <c r="R67" s="36"/>
      <c r="S67" s="12"/>
      <c r="T67" s="12"/>
      <c r="U67" s="12"/>
      <c r="X67" s="26" t="s">
        <v>48</v>
      </c>
      <c r="Y67" s="26" t="s">
        <v>49</v>
      </c>
      <c r="Z67" s="26" t="s">
        <v>524</v>
      </c>
      <c r="AA67" s="26" t="s">
        <v>26</v>
      </c>
      <c r="AB67" s="26"/>
    </row>
    <row r="68" spans="1:28" s="14" customFormat="1">
      <c r="A68" s="11"/>
      <c r="B68" s="11" t="s">
        <v>2090</v>
      </c>
      <c r="C68" s="11" t="s">
        <v>2091</v>
      </c>
      <c r="D68" s="11" t="s">
        <v>556</v>
      </c>
      <c r="E68" s="3" t="s">
        <v>4830</v>
      </c>
      <c r="F68" s="36"/>
      <c r="G68" s="3" t="s">
        <v>4830</v>
      </c>
      <c r="H68" s="3"/>
      <c r="I68" s="5" t="str">
        <f>IF(AND(ISNUMBER(I69),ISNUMBER(I70)), I69/I70, "")</f>
        <v/>
      </c>
      <c r="J68" s="3" t="s">
        <v>4830</v>
      </c>
      <c r="K68" s="5" t="str">
        <f>IF(AND(ISNUMBER(K69),ISNUMBER(K70)), K69/K70, "")</f>
        <v/>
      </c>
      <c r="L68" s="3" t="s">
        <v>4830</v>
      </c>
      <c r="M68" s="5" t="str">
        <f>IF(AND(ISNUMBER(M69),ISNUMBER(M70)), M69/M70, "")</f>
        <v/>
      </c>
      <c r="N68" s="3" t="s">
        <v>4830</v>
      </c>
      <c r="O68" s="5" t="str">
        <f>IF(AND(ISNUMBER(O69),ISNUMBER(O70)), O69/O70, "")</f>
        <v/>
      </c>
      <c r="P68" s="12"/>
      <c r="Q68" s="12"/>
      <c r="R68" s="12"/>
      <c r="S68" s="12"/>
      <c r="T68" s="12"/>
      <c r="U68" s="12"/>
      <c r="X68" s="26" t="s">
        <v>50</v>
      </c>
      <c r="Y68" s="26" t="s">
        <v>51</v>
      </c>
      <c r="Z68" s="26" t="s">
        <v>525</v>
      </c>
      <c r="AA68" s="26" t="s">
        <v>26</v>
      </c>
      <c r="AB68" s="26"/>
    </row>
    <row r="69" spans="1:28" s="14" customFormat="1">
      <c r="A69" s="13"/>
      <c r="B69" s="13" t="s">
        <v>2099</v>
      </c>
      <c r="C69" s="13" t="s">
        <v>2100</v>
      </c>
      <c r="D69" s="13" t="s">
        <v>556</v>
      </c>
      <c r="E69" s="36"/>
      <c r="F69" s="36"/>
      <c r="G69" s="36"/>
      <c r="H69" s="36"/>
      <c r="I69" s="4" t="s">
        <v>4830</v>
      </c>
      <c r="J69" s="36"/>
      <c r="K69" s="4" t="s">
        <v>4830</v>
      </c>
      <c r="L69" s="36"/>
      <c r="M69" s="4"/>
      <c r="N69" s="36"/>
      <c r="O69" s="4"/>
      <c r="P69" s="36"/>
      <c r="Q69" s="36"/>
      <c r="R69" s="36"/>
      <c r="S69" s="12"/>
      <c r="T69" s="12"/>
      <c r="U69" s="12"/>
      <c r="X69" s="26" t="s">
        <v>445</v>
      </c>
      <c r="Y69" s="26" t="s">
        <v>446</v>
      </c>
      <c r="Z69" s="26" t="s">
        <v>524</v>
      </c>
      <c r="AA69" s="26" t="s">
        <v>442</v>
      </c>
      <c r="AB69" s="26"/>
    </row>
    <row r="70" spans="1:28" s="14" customFormat="1">
      <c r="A70" s="13"/>
      <c r="B70" s="13" t="s">
        <v>2104</v>
      </c>
      <c r="C70" s="13" t="s">
        <v>2105</v>
      </c>
      <c r="D70" s="13" t="s">
        <v>556</v>
      </c>
      <c r="E70" s="36"/>
      <c r="F70" s="36"/>
      <c r="G70" s="36"/>
      <c r="H70" s="36"/>
      <c r="I70" s="4" t="s">
        <v>4830</v>
      </c>
      <c r="J70" s="36"/>
      <c r="K70" s="4" t="s">
        <v>4830</v>
      </c>
      <c r="L70" s="36"/>
      <c r="M70" s="4"/>
      <c r="N70" s="36"/>
      <c r="O70" s="4"/>
      <c r="P70" s="36"/>
      <c r="Q70" s="36"/>
      <c r="R70" s="36"/>
      <c r="S70" s="12"/>
      <c r="T70" s="12"/>
      <c r="U70" s="12"/>
      <c r="X70" s="26" t="s">
        <v>52</v>
      </c>
      <c r="Y70" s="26" t="s">
        <v>53</v>
      </c>
      <c r="Z70" s="26" t="s">
        <v>525</v>
      </c>
      <c r="AA70" s="26" t="s">
        <v>16</v>
      </c>
      <c r="AB70" s="26"/>
    </row>
    <row r="71" spans="1:28" s="41" customFormat="1">
      <c r="A71" s="11"/>
      <c r="B71" s="11" t="s">
        <v>2126</v>
      </c>
      <c r="C71" s="11" t="s">
        <v>2127</v>
      </c>
      <c r="D71" s="11" t="s">
        <v>556</v>
      </c>
      <c r="E71" s="3" t="s">
        <v>4830</v>
      </c>
      <c r="F71" s="36"/>
      <c r="G71" s="51" t="s">
        <v>4830</v>
      </c>
      <c r="H71" s="3"/>
      <c r="I71" s="5" t="str">
        <f>IF(AND(ISNUMBER(I72),ISNUMBER(I73)), I72/I73, "")</f>
        <v/>
      </c>
      <c r="J71" s="51" t="s">
        <v>4830</v>
      </c>
      <c r="K71" s="5" t="str">
        <f>IF(AND(ISNUMBER(K72),ISNUMBER(K73)), K72/K73, "")</f>
        <v/>
      </c>
      <c r="L71" s="51" t="s">
        <v>4830</v>
      </c>
      <c r="M71" s="5" t="str">
        <f>IF(AND(ISNUMBER(M72),ISNUMBER(M73)), M72/M73, "")</f>
        <v/>
      </c>
      <c r="N71" s="51" t="s">
        <v>4830</v>
      </c>
      <c r="O71" s="5" t="str">
        <f>IF(AND(ISNUMBER(O72),ISNUMBER(O73)), O72/O73, "")</f>
        <v/>
      </c>
      <c r="P71" s="12"/>
      <c r="Q71" s="12"/>
      <c r="R71" s="12"/>
      <c r="S71" s="12"/>
      <c r="T71" s="12"/>
      <c r="U71" s="12"/>
      <c r="X71" s="26" t="s">
        <v>447</v>
      </c>
      <c r="Y71" s="26" t="s">
        <v>448</v>
      </c>
      <c r="Z71" s="26" t="s">
        <v>526</v>
      </c>
      <c r="AA71" s="26" t="s">
        <v>26</v>
      </c>
      <c r="AB71" s="26"/>
    </row>
    <row r="72" spans="1:28" s="14" customFormat="1">
      <c r="A72" s="13"/>
      <c r="B72" s="13" t="s">
        <v>2132</v>
      </c>
      <c r="C72" s="13" t="s">
        <v>2133</v>
      </c>
      <c r="D72" s="13" t="s">
        <v>556</v>
      </c>
      <c r="E72" s="36"/>
      <c r="F72" s="36"/>
      <c r="G72" s="36"/>
      <c r="H72" s="36"/>
      <c r="I72" s="4" t="s">
        <v>4830</v>
      </c>
      <c r="J72" s="36"/>
      <c r="K72" s="4" t="s">
        <v>4830</v>
      </c>
      <c r="L72" s="36"/>
      <c r="M72" s="4"/>
      <c r="N72" s="36"/>
      <c r="O72" s="4"/>
      <c r="P72" s="36"/>
      <c r="Q72" s="36"/>
      <c r="R72" s="36"/>
      <c r="S72" s="12"/>
      <c r="T72" s="12"/>
      <c r="U72" s="12"/>
      <c r="X72" s="26" t="s">
        <v>449</v>
      </c>
      <c r="Y72" s="26" t="s">
        <v>450</v>
      </c>
      <c r="Z72" s="26" t="s">
        <v>526</v>
      </c>
      <c r="AA72" s="26" t="s">
        <v>89</v>
      </c>
      <c r="AB72" s="26"/>
    </row>
    <row r="73" spans="1:28" s="14" customFormat="1">
      <c r="A73" s="13"/>
      <c r="B73" s="13" t="s">
        <v>2137</v>
      </c>
      <c r="C73" s="13" t="s">
        <v>2138</v>
      </c>
      <c r="D73" s="13" t="s">
        <v>556</v>
      </c>
      <c r="E73" s="36"/>
      <c r="F73" s="36"/>
      <c r="G73" s="36"/>
      <c r="H73" s="36"/>
      <c r="I73" s="4" t="s">
        <v>4830</v>
      </c>
      <c r="J73" s="36"/>
      <c r="K73" s="4" t="s">
        <v>4830</v>
      </c>
      <c r="L73" s="36"/>
      <c r="M73" s="4"/>
      <c r="N73" s="36"/>
      <c r="O73" s="4"/>
      <c r="P73" s="36"/>
      <c r="Q73" s="36"/>
      <c r="R73" s="36"/>
      <c r="S73" s="12"/>
      <c r="T73" s="12"/>
      <c r="U73" s="12"/>
      <c r="X73" s="26" t="s">
        <v>451</v>
      </c>
      <c r="Y73" s="26" t="s">
        <v>452</v>
      </c>
      <c r="Z73" s="26" t="s">
        <v>526</v>
      </c>
      <c r="AA73" s="26" t="s">
        <v>89</v>
      </c>
      <c r="AB73" s="26"/>
    </row>
    <row r="74" spans="1:28" s="14" customFormat="1">
      <c r="A74" s="11"/>
      <c r="B74" s="11" t="s">
        <v>2447</v>
      </c>
      <c r="C74" s="11" t="s">
        <v>2448</v>
      </c>
      <c r="D74" s="11" t="s">
        <v>556</v>
      </c>
      <c r="E74" s="3" t="s">
        <v>4830</v>
      </c>
      <c r="F74" s="36"/>
      <c r="G74" s="51" t="s">
        <v>4830</v>
      </c>
      <c r="H74" s="3"/>
      <c r="I74" s="5" t="str">
        <f>IF(AND(ISNUMBER(I75),ISNUMBER(I76)), I75/I76, "")</f>
        <v/>
      </c>
      <c r="J74" s="51" t="s">
        <v>4830</v>
      </c>
      <c r="K74" s="5" t="str">
        <f>IF(AND(ISNUMBER(K75),ISNUMBER(K76)), K75/K76, "")</f>
        <v/>
      </c>
      <c r="L74" s="51" t="s">
        <v>4830</v>
      </c>
      <c r="M74" s="5" t="str">
        <f>IF(AND(ISNUMBER(M75),ISNUMBER(M76)), M75/M76, "")</f>
        <v/>
      </c>
      <c r="N74" s="51" t="s">
        <v>4830</v>
      </c>
      <c r="O74" s="5" t="str">
        <f>IF(AND(ISNUMBER(O75),ISNUMBER(O76)), O75/O76, "")</f>
        <v/>
      </c>
      <c r="P74" s="12"/>
      <c r="Q74" s="12"/>
      <c r="R74" s="12"/>
      <c r="S74" s="12"/>
      <c r="T74" s="12"/>
      <c r="U74" s="12"/>
      <c r="X74" s="26" t="s">
        <v>54</v>
      </c>
      <c r="Y74" s="26" t="s">
        <v>55</v>
      </c>
      <c r="Z74" s="26" t="s">
        <v>3892</v>
      </c>
      <c r="AA74" s="26" t="s">
        <v>39</v>
      </c>
      <c r="AB74" s="26"/>
    </row>
    <row r="75" spans="1:28" s="41" customFormat="1">
      <c r="A75" s="13"/>
      <c r="B75" s="13" t="s">
        <v>2456</v>
      </c>
      <c r="C75" s="13" t="s">
        <v>2457</v>
      </c>
      <c r="D75" s="13" t="s">
        <v>556</v>
      </c>
      <c r="E75" s="36"/>
      <c r="F75" s="36"/>
      <c r="G75" s="36"/>
      <c r="H75" s="36"/>
      <c r="I75" s="52" t="s">
        <v>4830</v>
      </c>
      <c r="J75" s="36"/>
      <c r="K75" s="4"/>
      <c r="L75" s="36"/>
      <c r="M75" s="4"/>
      <c r="N75" s="36"/>
      <c r="O75" s="4"/>
      <c r="P75" s="36"/>
      <c r="Q75" s="36"/>
      <c r="R75" s="36"/>
      <c r="S75" s="12"/>
      <c r="T75" s="12"/>
      <c r="U75" s="12"/>
      <c r="X75" s="26" t="s">
        <v>453</v>
      </c>
      <c r="Y75" s="26" t="s">
        <v>454</v>
      </c>
      <c r="Z75" s="26" t="s">
        <v>3892</v>
      </c>
      <c r="AA75" s="26" t="s">
        <v>442</v>
      </c>
      <c r="AB75" s="26"/>
    </row>
    <row r="76" spans="1:28" s="14" customFormat="1">
      <c r="A76" s="13"/>
      <c r="B76" s="13" t="s">
        <v>2460</v>
      </c>
      <c r="C76" s="13" t="s">
        <v>2461</v>
      </c>
      <c r="D76" s="13" t="s">
        <v>556</v>
      </c>
      <c r="E76" s="36"/>
      <c r="F76" s="36"/>
      <c r="G76" s="36"/>
      <c r="H76" s="36"/>
      <c r="I76" s="52" t="s">
        <v>4830</v>
      </c>
      <c r="J76" s="36"/>
      <c r="K76" s="4"/>
      <c r="L76" s="36"/>
      <c r="M76" s="4"/>
      <c r="N76" s="36"/>
      <c r="O76" s="4"/>
      <c r="P76" s="36"/>
      <c r="Q76" s="36"/>
      <c r="R76" s="36"/>
      <c r="S76" s="12"/>
      <c r="T76" s="12"/>
      <c r="U76" s="12"/>
      <c r="X76" s="26" t="s">
        <v>455</v>
      </c>
      <c r="Y76" s="26" t="s">
        <v>456</v>
      </c>
      <c r="Z76" s="26" t="s">
        <v>526</v>
      </c>
      <c r="AA76" s="26" t="s">
        <v>89</v>
      </c>
      <c r="AB76" s="26"/>
    </row>
    <row r="77" spans="1:28" s="14" customFormat="1" ht="30">
      <c r="A77" s="11"/>
      <c r="B77" s="11" t="s">
        <v>2492</v>
      </c>
      <c r="C77" s="11" t="s">
        <v>2493</v>
      </c>
      <c r="D77" s="11" t="s">
        <v>556</v>
      </c>
      <c r="E77" s="3" t="s">
        <v>4830</v>
      </c>
      <c r="F77" s="36"/>
      <c r="G77" s="51" t="s">
        <v>4830</v>
      </c>
      <c r="H77" s="3"/>
      <c r="I77" s="5" t="str">
        <f>IF(AND(ISNUMBER(I78),ISNUMBER(I79)), I78/I79, "")</f>
        <v/>
      </c>
      <c r="J77" s="51" t="s">
        <v>4830</v>
      </c>
      <c r="K77" s="5" t="str">
        <f>IF(AND(ISNUMBER(K78),ISNUMBER(K79)), K78/K79, "")</f>
        <v/>
      </c>
      <c r="L77" s="51" t="s">
        <v>4830</v>
      </c>
      <c r="M77" s="5" t="str">
        <f>IF(AND(ISNUMBER(M78),ISNUMBER(M79)), M78/M79, "")</f>
        <v/>
      </c>
      <c r="N77" s="51" t="s">
        <v>4830</v>
      </c>
      <c r="O77" s="5" t="str">
        <f>IF(AND(ISNUMBER(O78),ISNUMBER(O79)), O78/O79, "")</f>
        <v/>
      </c>
      <c r="P77" s="12"/>
      <c r="Q77" s="12"/>
      <c r="R77" s="12"/>
      <c r="S77" s="12"/>
      <c r="T77" s="12"/>
      <c r="U77" s="12"/>
      <c r="X77" s="26" t="s">
        <v>457</v>
      </c>
      <c r="Y77" s="26" t="s">
        <v>458</v>
      </c>
      <c r="Z77" s="26" t="s">
        <v>524</v>
      </c>
      <c r="AA77" s="26" t="s">
        <v>23</v>
      </c>
      <c r="AB77" s="26"/>
    </row>
    <row r="78" spans="1:28" s="14" customFormat="1">
      <c r="A78" s="13"/>
      <c r="B78" s="13" t="s">
        <v>2502</v>
      </c>
      <c r="C78" s="13" t="s">
        <v>2503</v>
      </c>
      <c r="D78" s="13" t="s">
        <v>556</v>
      </c>
      <c r="E78" s="36"/>
      <c r="F78" s="36"/>
      <c r="G78" s="36"/>
      <c r="H78" s="36"/>
      <c r="I78" s="4" t="s">
        <v>4830</v>
      </c>
      <c r="J78" s="36"/>
      <c r="K78" s="4" t="s">
        <v>4830</v>
      </c>
      <c r="L78" s="36"/>
      <c r="M78" s="4"/>
      <c r="N78" s="36"/>
      <c r="O78" s="4"/>
      <c r="P78" s="36"/>
      <c r="Q78" s="36"/>
      <c r="R78" s="36"/>
      <c r="S78" s="12"/>
      <c r="T78" s="12"/>
      <c r="U78" s="12"/>
      <c r="X78" s="26" t="s">
        <v>56</v>
      </c>
      <c r="Y78" s="26" t="s">
        <v>57</v>
      </c>
      <c r="Z78" s="26" t="s">
        <v>524</v>
      </c>
      <c r="AA78" s="26" t="s">
        <v>11</v>
      </c>
      <c r="AB78" s="26"/>
    </row>
    <row r="79" spans="1:28" s="41" customFormat="1">
      <c r="A79" s="13"/>
      <c r="B79" s="13" t="s">
        <v>2507</v>
      </c>
      <c r="C79" s="13" t="s">
        <v>2508</v>
      </c>
      <c r="D79" s="13" t="s">
        <v>556</v>
      </c>
      <c r="E79" s="36"/>
      <c r="F79" s="36"/>
      <c r="G79" s="36"/>
      <c r="H79" s="36"/>
      <c r="I79" s="4" t="s">
        <v>4830</v>
      </c>
      <c r="J79" s="36"/>
      <c r="K79" s="4" t="s">
        <v>4830</v>
      </c>
      <c r="L79" s="36"/>
      <c r="M79" s="4"/>
      <c r="N79" s="36"/>
      <c r="O79" s="4"/>
      <c r="P79" s="36"/>
      <c r="Q79" s="36"/>
      <c r="R79" s="36"/>
      <c r="S79" s="12"/>
      <c r="T79" s="12"/>
      <c r="U79" s="12"/>
      <c r="X79" s="26" t="s">
        <v>58</v>
      </c>
      <c r="Y79" s="26" t="s">
        <v>59</v>
      </c>
      <c r="Z79" s="26" t="s">
        <v>524</v>
      </c>
      <c r="AA79" s="26" t="s">
        <v>6</v>
      </c>
      <c r="AB79" s="26"/>
    </row>
    <row r="80" spans="1:28" s="14" customFormat="1" ht="30">
      <c r="A80" s="11"/>
      <c r="B80" s="11" t="s">
        <v>2528</v>
      </c>
      <c r="C80" s="11" t="s">
        <v>2529</v>
      </c>
      <c r="D80" s="11" t="s">
        <v>556</v>
      </c>
      <c r="E80" s="3">
        <v>250</v>
      </c>
      <c r="F80" s="36"/>
      <c r="G80" s="3">
        <v>250</v>
      </c>
      <c r="H80" s="3">
        <v>250</v>
      </c>
      <c r="I80" s="5">
        <f>IF(AND(ISNUMBER(I81),ISNUMBER(I82)), I81+I82, "")</f>
        <v>1250</v>
      </c>
      <c r="J80" s="3"/>
      <c r="K80" s="5">
        <f>IF(AND(ISNUMBER(K81),ISNUMBER(K82)), K81+K82, "")</f>
        <v>1250</v>
      </c>
      <c r="L80" s="3"/>
      <c r="M80" s="5" t="str">
        <f>IF(AND(ISNUMBER(M81),ISNUMBER(M82)), M81+M82, "")</f>
        <v/>
      </c>
      <c r="N80" s="3"/>
      <c r="O80" s="5" t="str">
        <f>IF(AND(ISNUMBER(O81),ISNUMBER(O82)), O81+O82, "")</f>
        <v/>
      </c>
      <c r="P80" s="12"/>
      <c r="Q80" s="12"/>
      <c r="R80" s="12"/>
      <c r="S80" s="12"/>
      <c r="T80" s="12"/>
      <c r="U80" s="12"/>
      <c r="X80" s="26" t="s">
        <v>60</v>
      </c>
      <c r="Y80" s="26" t="s">
        <v>61</v>
      </c>
      <c r="Z80" s="26" t="s">
        <v>524</v>
      </c>
      <c r="AA80" s="26" t="s">
        <v>62</v>
      </c>
      <c r="AB80" s="26"/>
    </row>
    <row r="81" spans="1:28" s="14" customFormat="1" ht="30">
      <c r="A81" s="13"/>
      <c r="B81" s="13" t="s">
        <v>2537</v>
      </c>
      <c r="C81" s="13" t="s">
        <v>2538</v>
      </c>
      <c r="D81" s="13" t="s">
        <v>556</v>
      </c>
      <c r="E81" s="36"/>
      <c r="F81" s="36"/>
      <c r="G81" s="36"/>
      <c r="H81" s="36"/>
      <c r="I81" s="4">
        <v>250</v>
      </c>
      <c r="J81" s="36"/>
      <c r="K81" s="4">
        <v>250</v>
      </c>
      <c r="L81" s="36"/>
      <c r="M81" s="4"/>
      <c r="N81" s="36"/>
      <c r="O81" s="4"/>
      <c r="P81" s="36"/>
      <c r="Q81" s="36"/>
      <c r="R81" s="36"/>
      <c r="S81" s="12"/>
      <c r="T81" s="12"/>
      <c r="U81" s="12"/>
      <c r="X81" s="26" t="s">
        <v>63</v>
      </c>
      <c r="Y81" s="26" t="s">
        <v>64</v>
      </c>
      <c r="Z81" s="26" t="s">
        <v>524</v>
      </c>
      <c r="AA81" s="26" t="s">
        <v>6</v>
      </c>
      <c r="AB81" s="26"/>
    </row>
    <row r="82" spans="1:28" s="14" customFormat="1" ht="30">
      <c r="A82" s="13"/>
      <c r="B82" s="13" t="s">
        <v>2542</v>
      </c>
      <c r="C82" s="13" t="s">
        <v>2543</v>
      </c>
      <c r="D82" s="13" t="s">
        <v>556</v>
      </c>
      <c r="E82" s="36"/>
      <c r="F82" s="36"/>
      <c r="G82" s="36"/>
      <c r="H82" s="36"/>
      <c r="I82" s="4">
        <v>1000</v>
      </c>
      <c r="J82" s="36"/>
      <c r="K82" s="4">
        <v>1000</v>
      </c>
      <c r="L82" s="36"/>
      <c r="M82" s="4"/>
      <c r="N82" s="36"/>
      <c r="O82" s="4"/>
      <c r="P82" s="36"/>
      <c r="Q82" s="36"/>
      <c r="R82" s="36"/>
      <c r="S82" s="12"/>
      <c r="T82" s="12"/>
      <c r="U82" s="12"/>
      <c r="X82" s="26" t="s">
        <v>459</v>
      </c>
      <c r="Y82" s="26" t="s">
        <v>460</v>
      </c>
      <c r="Z82" s="26" t="s">
        <v>524</v>
      </c>
      <c r="AA82" s="26" t="s">
        <v>442</v>
      </c>
      <c r="AB82" s="26"/>
    </row>
    <row r="83" spans="1:28" s="41" customFormat="1" ht="30">
      <c r="A83" s="11"/>
      <c r="B83" s="11" t="s">
        <v>2627</v>
      </c>
      <c r="C83" s="11" t="s">
        <v>2628</v>
      </c>
      <c r="D83" s="11" t="s">
        <v>556</v>
      </c>
      <c r="E83" s="3">
        <v>0.2</v>
      </c>
      <c r="F83" s="36"/>
      <c r="G83" s="3">
        <v>0.38</v>
      </c>
      <c r="H83" s="3"/>
      <c r="I83" s="5">
        <f>IF(AND(ISNUMBER(I84),ISNUMBER(I85)), I84/I85, "")</f>
        <v>3.027563507664038E-3</v>
      </c>
      <c r="J83" s="3"/>
      <c r="K83" s="5">
        <f>IF(AND(ISNUMBER(K84),ISNUMBER(K85)), K84/K85, "")</f>
        <v>3.027563507664038E-3</v>
      </c>
      <c r="L83" s="3"/>
      <c r="M83" s="5">
        <f>IF(AND(ISNUMBER(M84),ISNUMBER(M85)), M84/M85, "")</f>
        <v>3.027563507664038E-3</v>
      </c>
      <c r="N83" s="3"/>
      <c r="O83" s="5" t="str">
        <f>IF(AND(ISNUMBER(O84),ISNUMBER(O85)), O84/O85, "")</f>
        <v/>
      </c>
      <c r="P83" s="12"/>
      <c r="Q83" s="12"/>
      <c r="R83" s="12"/>
      <c r="S83" s="12"/>
      <c r="T83" s="12"/>
      <c r="U83" s="12"/>
      <c r="X83" s="26" t="s">
        <v>65</v>
      </c>
      <c r="Y83" s="26" t="s">
        <v>66</v>
      </c>
      <c r="Z83" s="26" t="s">
        <v>524</v>
      </c>
      <c r="AA83" s="26" t="s">
        <v>39</v>
      </c>
      <c r="AB83" s="26"/>
    </row>
    <row r="84" spans="1:28" s="14" customFormat="1">
      <c r="A84" s="13"/>
      <c r="B84" s="13" t="s">
        <v>2636</v>
      </c>
      <c r="C84" s="13" t="s">
        <v>2637</v>
      </c>
      <c r="D84" s="13" t="s">
        <v>556</v>
      </c>
      <c r="E84" s="36"/>
      <c r="F84" s="36"/>
      <c r="G84" s="36"/>
      <c r="H84" s="36"/>
      <c r="I84" s="52">
        <v>192615.66</v>
      </c>
      <c r="J84" s="36"/>
      <c r="K84" s="4">
        <v>192615.66</v>
      </c>
      <c r="L84" s="36"/>
      <c r="M84" s="52">
        <v>192615.66</v>
      </c>
      <c r="N84" s="36"/>
      <c r="O84" s="4"/>
      <c r="P84" s="36"/>
      <c r="Q84" s="36"/>
      <c r="R84" s="36"/>
      <c r="S84" s="12"/>
      <c r="T84" s="12"/>
      <c r="U84" s="12"/>
      <c r="X84" s="26" t="s">
        <v>67</v>
      </c>
      <c r="Y84" s="26" t="s">
        <v>68</v>
      </c>
      <c r="Z84" s="26" t="s">
        <v>524</v>
      </c>
      <c r="AA84" s="26" t="s">
        <v>16</v>
      </c>
      <c r="AB84" s="26"/>
    </row>
    <row r="85" spans="1:28" s="14" customFormat="1">
      <c r="A85" s="13"/>
      <c r="B85" s="13" t="s">
        <v>2641</v>
      </c>
      <c r="C85" s="13" t="s">
        <v>2642</v>
      </c>
      <c r="D85" s="13" t="s">
        <v>556</v>
      </c>
      <c r="E85" s="36"/>
      <c r="F85" s="36"/>
      <c r="G85" s="36"/>
      <c r="H85" s="36"/>
      <c r="I85" s="52">
        <v>63620683.600000024</v>
      </c>
      <c r="J85" s="36"/>
      <c r="K85" s="52">
        <v>63620683.600000024</v>
      </c>
      <c r="L85" s="36"/>
      <c r="M85" s="52">
        <v>63620683.600000024</v>
      </c>
      <c r="N85" s="36"/>
      <c r="O85" s="4"/>
      <c r="P85" s="36"/>
      <c r="Q85" s="36"/>
      <c r="R85" s="36"/>
      <c r="S85" s="12"/>
      <c r="T85" s="12"/>
      <c r="U85" s="12"/>
      <c r="X85" s="26" t="s">
        <v>461</v>
      </c>
      <c r="Y85" s="26" t="s">
        <v>462</v>
      </c>
      <c r="Z85" s="26" t="s">
        <v>524</v>
      </c>
      <c r="AA85" s="26" t="s">
        <v>442</v>
      </c>
      <c r="AB85" s="26"/>
    </row>
    <row r="86" spans="1:28" s="30" customFormat="1">
      <c r="A86" s="11"/>
      <c r="B86" s="11" t="s">
        <v>2717</v>
      </c>
      <c r="C86" s="11" t="s">
        <v>4678</v>
      </c>
      <c r="D86" s="11" t="s">
        <v>556</v>
      </c>
      <c r="E86" s="3">
        <v>70</v>
      </c>
      <c r="F86" s="36"/>
      <c r="G86" s="3">
        <v>90</v>
      </c>
      <c r="H86" s="3">
        <v>20</v>
      </c>
      <c r="I86" s="5">
        <f>IF(AND(ISNUMBER(I87),ISNUMBER(I88)), I87/I88, "")</f>
        <v>2.2222222222222223</v>
      </c>
      <c r="J86" s="3"/>
      <c r="K86" s="5">
        <f>IF(AND(ISNUMBER(K87),ISNUMBER(K88)), K87/K88, "")</f>
        <v>1.8181818181818181</v>
      </c>
      <c r="L86" s="3"/>
      <c r="M86" s="5" t="str">
        <f>IF(AND(ISNUMBER(M87),ISNUMBER(M88)), M87/M88, "")</f>
        <v/>
      </c>
      <c r="N86" s="3"/>
      <c r="O86" s="5" t="str">
        <f>IF(AND(ISNUMBER(O87),ISNUMBER(O88)), O87/O88, "")</f>
        <v/>
      </c>
      <c r="P86" s="12"/>
      <c r="Q86" s="12"/>
      <c r="R86" s="12"/>
      <c r="S86" s="12"/>
      <c r="T86" s="12"/>
      <c r="U86" s="12"/>
      <c r="X86" s="26" t="s">
        <v>69</v>
      </c>
      <c r="Y86" s="26" t="s">
        <v>70</v>
      </c>
      <c r="Z86" s="26" t="s">
        <v>525</v>
      </c>
      <c r="AA86" s="26" t="s">
        <v>39</v>
      </c>
      <c r="AB86" s="26"/>
    </row>
    <row r="87" spans="1:28" s="14" customFormat="1">
      <c r="A87" s="13"/>
      <c r="B87" s="13" t="s">
        <v>2724</v>
      </c>
      <c r="C87" s="13" t="s">
        <v>4679</v>
      </c>
      <c r="D87" s="13" t="s">
        <v>556</v>
      </c>
      <c r="E87" s="36"/>
      <c r="F87" s="36"/>
      <c r="G87" s="36"/>
      <c r="H87" s="36"/>
      <c r="I87" s="4">
        <v>20</v>
      </c>
      <c r="J87" s="36"/>
      <c r="K87" s="4">
        <v>20</v>
      </c>
      <c r="L87" s="36"/>
      <c r="M87" s="4"/>
      <c r="N87" s="36"/>
      <c r="O87" s="4"/>
      <c r="P87" s="36"/>
      <c r="Q87" s="36"/>
      <c r="R87" s="36"/>
      <c r="S87" s="12"/>
      <c r="T87" s="12"/>
      <c r="U87" s="12"/>
      <c r="X87" s="26" t="s">
        <v>71</v>
      </c>
      <c r="Y87" s="26" t="s">
        <v>72</v>
      </c>
      <c r="Z87" s="26" t="s">
        <v>524</v>
      </c>
      <c r="AA87" s="26" t="s">
        <v>11</v>
      </c>
      <c r="AB87" s="26"/>
    </row>
    <row r="88" spans="1:28" s="14" customFormat="1">
      <c r="A88" s="13"/>
      <c r="B88" s="13" t="s">
        <v>2728</v>
      </c>
      <c r="C88" s="13" t="s">
        <v>4680</v>
      </c>
      <c r="D88" s="13" t="s">
        <v>556</v>
      </c>
      <c r="E88" s="36"/>
      <c r="F88" s="36"/>
      <c r="G88" s="36"/>
      <c r="H88" s="36"/>
      <c r="I88" s="4">
        <v>9</v>
      </c>
      <c r="J88" s="36"/>
      <c r="K88" s="4">
        <v>11</v>
      </c>
      <c r="L88" s="36"/>
      <c r="M88" s="4"/>
      <c r="N88" s="36"/>
      <c r="O88" s="4"/>
      <c r="P88" s="36"/>
      <c r="Q88" s="36"/>
      <c r="R88" s="36"/>
      <c r="S88" s="12"/>
      <c r="T88" s="12"/>
      <c r="U88" s="12"/>
      <c r="X88" s="26" t="s">
        <v>463</v>
      </c>
      <c r="Y88" s="26" t="s">
        <v>464</v>
      </c>
      <c r="Z88" s="26" t="s">
        <v>524</v>
      </c>
      <c r="AA88" s="26" t="s">
        <v>442</v>
      </c>
      <c r="AB88" s="26"/>
    </row>
    <row r="89" spans="1:28" s="14" customFormat="1" ht="30">
      <c r="A89" s="11"/>
      <c r="B89" s="11" t="s">
        <v>2802</v>
      </c>
      <c r="C89" s="11" t="s">
        <v>2803</v>
      </c>
      <c r="D89" s="11" t="s">
        <v>556</v>
      </c>
      <c r="E89" s="3"/>
      <c r="F89" s="36"/>
      <c r="G89" s="3"/>
      <c r="H89" s="3"/>
      <c r="I89" s="5">
        <f>IF(AND(ISNUMBER(I90),ISNUMBER(I91)), I90/I91, "")</f>
        <v>12.857142857142858</v>
      </c>
      <c r="J89" s="3"/>
      <c r="K89" s="5">
        <f>IF(AND(ISNUMBER(K90),ISNUMBER(K91)), K90/K91, "")</f>
        <v>30</v>
      </c>
      <c r="L89" s="3"/>
      <c r="M89" s="5" t="e">
        <f>IF(AND(ISNUMBER(M90),ISNUMBER(M91)), M90/M91, "")</f>
        <v>#DIV/0!</v>
      </c>
      <c r="N89" s="3"/>
      <c r="O89" s="5" t="str">
        <f>IF(AND(ISNUMBER(O90),ISNUMBER(O91)), O90/O91, "")</f>
        <v/>
      </c>
      <c r="P89" s="12"/>
      <c r="Q89" s="12"/>
      <c r="R89" s="12"/>
      <c r="S89" s="12"/>
      <c r="T89" s="12"/>
      <c r="U89" s="12"/>
      <c r="X89" s="26" t="s">
        <v>73</v>
      </c>
      <c r="Y89" s="26" t="s">
        <v>74</v>
      </c>
      <c r="Z89" s="26" t="s">
        <v>525</v>
      </c>
      <c r="AA89" s="26" t="s">
        <v>39</v>
      </c>
      <c r="AB89" s="26"/>
    </row>
    <row r="90" spans="1:28" s="14" customFormat="1" ht="30">
      <c r="A90" s="13"/>
      <c r="B90" s="13" t="s">
        <v>2809</v>
      </c>
      <c r="C90" s="13" t="s">
        <v>2810</v>
      </c>
      <c r="D90" s="13" t="s">
        <v>556</v>
      </c>
      <c r="E90" s="36"/>
      <c r="F90" s="36"/>
      <c r="G90" s="36"/>
      <c r="H90" s="36"/>
      <c r="I90" s="4">
        <v>90</v>
      </c>
      <c r="J90" s="36"/>
      <c r="K90" s="4">
        <v>90</v>
      </c>
      <c r="L90" s="36"/>
      <c r="M90" s="4">
        <v>90</v>
      </c>
      <c r="N90" s="36"/>
      <c r="O90" s="4"/>
      <c r="P90" s="36"/>
      <c r="Q90" s="36"/>
      <c r="R90" s="36"/>
      <c r="S90" s="12"/>
      <c r="T90" s="12"/>
      <c r="U90" s="12"/>
      <c r="X90" s="26" t="s">
        <v>75</v>
      </c>
      <c r="Y90" s="26" t="s">
        <v>76</v>
      </c>
      <c r="Z90" s="26" t="s">
        <v>3892</v>
      </c>
      <c r="AA90" s="26" t="s">
        <v>26</v>
      </c>
      <c r="AB90" s="26"/>
    </row>
    <row r="91" spans="1:28" s="14" customFormat="1">
      <c r="A91" s="13"/>
      <c r="B91" s="13" t="s">
        <v>2814</v>
      </c>
      <c r="C91" s="13" t="s">
        <v>2815</v>
      </c>
      <c r="D91" s="13" t="s">
        <v>556</v>
      </c>
      <c r="E91" s="36"/>
      <c r="F91" s="36"/>
      <c r="G91" s="36"/>
      <c r="H91" s="36"/>
      <c r="I91" s="4">
        <v>7</v>
      </c>
      <c r="J91" s="36"/>
      <c r="K91" s="4">
        <v>3</v>
      </c>
      <c r="L91" s="36"/>
      <c r="M91" s="4">
        <v>0</v>
      </c>
      <c r="N91" s="36"/>
      <c r="O91" s="4"/>
      <c r="P91" s="36"/>
      <c r="Q91" s="36"/>
      <c r="R91" s="36"/>
      <c r="S91" s="12"/>
      <c r="T91" s="12"/>
      <c r="U91" s="12"/>
      <c r="X91" s="26" t="s">
        <v>77</v>
      </c>
      <c r="Y91" s="26" t="s">
        <v>78</v>
      </c>
      <c r="Z91" s="26" t="s">
        <v>524</v>
      </c>
      <c r="AA91" s="26" t="s">
        <v>11</v>
      </c>
      <c r="AB91" s="26"/>
    </row>
    <row r="92" spans="1:28" s="14" customFormat="1" ht="30">
      <c r="A92" s="11"/>
      <c r="B92" s="11" t="s">
        <v>2819</v>
      </c>
      <c r="C92" s="11" t="s">
        <v>2820</v>
      </c>
      <c r="D92" s="11" t="s">
        <v>556</v>
      </c>
      <c r="E92" s="3">
        <v>99.9</v>
      </c>
      <c r="F92" s="36"/>
      <c r="G92" s="3">
        <v>100</v>
      </c>
      <c r="H92" s="3"/>
      <c r="I92" s="5">
        <f>IF(AND(ISNUMBER(I93),ISNUMBER(I94)), I93/I94, "")</f>
        <v>1</v>
      </c>
      <c r="J92" s="3"/>
      <c r="K92" s="5">
        <f>IF(AND(ISNUMBER(K93),ISNUMBER(K94)), K93/K94, "")</f>
        <v>1.0353356890459364</v>
      </c>
      <c r="L92" s="3"/>
      <c r="M92" s="5">
        <f>IF(AND(ISNUMBER(M93),ISNUMBER(M94)), M93/M94, "")</f>
        <v>1.3317535545023698</v>
      </c>
      <c r="N92" s="3"/>
      <c r="O92" s="5" t="str">
        <f>IF(AND(ISNUMBER(O93),ISNUMBER(O94)), O93/O94, "")</f>
        <v/>
      </c>
      <c r="P92" s="12"/>
      <c r="Q92" s="12"/>
      <c r="R92" s="12"/>
      <c r="S92" s="12"/>
      <c r="T92" s="12"/>
      <c r="U92" s="12"/>
      <c r="X92" s="26" t="s">
        <v>465</v>
      </c>
      <c r="Y92" s="26" t="s">
        <v>466</v>
      </c>
      <c r="Z92" s="26" t="s">
        <v>525</v>
      </c>
      <c r="AA92" s="26" t="s">
        <v>442</v>
      </c>
      <c r="AB92" s="26"/>
    </row>
    <row r="93" spans="1:28" s="14" customFormat="1" ht="30">
      <c r="A93" s="13"/>
      <c r="B93" s="13" t="s">
        <v>2826</v>
      </c>
      <c r="C93" s="13" t="s">
        <v>2827</v>
      </c>
      <c r="D93" s="13" t="s">
        <v>556</v>
      </c>
      <c r="E93" s="36"/>
      <c r="F93" s="36"/>
      <c r="G93" s="36"/>
      <c r="H93" s="36"/>
      <c r="I93" s="4">
        <v>305</v>
      </c>
      <c r="J93" s="36"/>
      <c r="K93" s="4">
        <v>293</v>
      </c>
      <c r="L93" s="36"/>
      <c r="M93" s="4">
        <v>281</v>
      </c>
      <c r="N93" s="36"/>
      <c r="O93" s="4"/>
      <c r="P93" s="36"/>
      <c r="Q93" s="36"/>
      <c r="R93" s="36"/>
      <c r="S93" s="12"/>
      <c r="T93" s="12"/>
      <c r="U93" s="12"/>
      <c r="X93" s="26" t="s">
        <v>79</v>
      </c>
      <c r="Y93" s="26" t="s">
        <v>80</v>
      </c>
      <c r="Z93" s="26" t="s">
        <v>524</v>
      </c>
      <c r="AA93" s="26" t="s">
        <v>23</v>
      </c>
      <c r="AB93" s="26"/>
    </row>
    <row r="94" spans="1:28" s="14" customFormat="1">
      <c r="A94" s="13"/>
      <c r="B94" s="13" t="s">
        <v>2831</v>
      </c>
      <c r="C94" s="13" t="s">
        <v>2832</v>
      </c>
      <c r="D94" s="13" t="s">
        <v>556</v>
      </c>
      <c r="E94" s="36"/>
      <c r="F94" s="36"/>
      <c r="G94" s="36"/>
      <c r="H94" s="36"/>
      <c r="I94" s="4">
        <v>305</v>
      </c>
      <c r="J94" s="36"/>
      <c r="K94" s="4">
        <v>283</v>
      </c>
      <c r="L94" s="36"/>
      <c r="M94" s="4">
        <v>211</v>
      </c>
      <c r="N94" s="36"/>
      <c r="O94" s="4"/>
      <c r="P94" s="36"/>
      <c r="Q94" s="36"/>
      <c r="R94" s="36"/>
      <c r="S94" s="12"/>
      <c r="T94" s="12"/>
      <c r="U94" s="12"/>
      <c r="X94" s="26" t="s">
        <v>81</v>
      </c>
      <c r="Y94" s="26" t="s">
        <v>82</v>
      </c>
      <c r="Z94" s="26" t="s">
        <v>524</v>
      </c>
      <c r="AA94" s="26" t="s">
        <v>16</v>
      </c>
      <c r="AB94" s="26"/>
    </row>
    <row r="95" spans="1:28" s="14" customFormat="1">
      <c r="A95" s="11"/>
      <c r="B95" s="11" t="s">
        <v>2886</v>
      </c>
      <c r="C95" s="11" t="s">
        <v>2887</v>
      </c>
      <c r="D95" s="11" t="s">
        <v>556</v>
      </c>
      <c r="E95" s="3"/>
      <c r="F95" s="36"/>
      <c r="G95" s="3"/>
      <c r="H95" s="3"/>
      <c r="I95" s="5">
        <f>IF(AND(ISNUMBER(I96),ISNUMBER(I97)), (I96-I97)/I96, "")</f>
        <v>0.21940928270042195</v>
      </c>
      <c r="J95" s="3"/>
      <c r="K95" s="5">
        <f>IF(AND(ISNUMBER(K96),ISNUMBER(K97)), (K96-K97)/K96, "")</f>
        <v>0.21940928270042195</v>
      </c>
      <c r="L95" s="3"/>
      <c r="M95" s="5" t="str">
        <f>IF(AND(ISNUMBER(M96),ISNUMBER(M97)), (M96-M97)/M96, "")</f>
        <v/>
      </c>
      <c r="N95" s="3"/>
      <c r="O95" s="5" t="str">
        <f>IF(AND(ISNUMBER(O96),ISNUMBER(O97)), (O96-O97)/O96, "")</f>
        <v/>
      </c>
      <c r="P95" s="12"/>
      <c r="Q95" s="12"/>
      <c r="R95" s="12"/>
      <c r="S95" s="12"/>
      <c r="T95" s="12"/>
      <c r="U95" s="12"/>
      <c r="X95" s="26" t="s">
        <v>83</v>
      </c>
      <c r="Y95" s="26" t="s">
        <v>84</v>
      </c>
      <c r="Z95" s="26" t="s">
        <v>524</v>
      </c>
      <c r="AA95" s="26" t="s">
        <v>11</v>
      </c>
      <c r="AB95" s="26"/>
    </row>
    <row r="96" spans="1:28" s="14" customFormat="1">
      <c r="A96" s="13"/>
      <c r="B96" s="13" t="s">
        <v>2895</v>
      </c>
      <c r="C96" s="13" t="s">
        <v>2896</v>
      </c>
      <c r="D96" s="13" t="s">
        <v>556</v>
      </c>
      <c r="E96" s="36"/>
      <c r="F96" s="36"/>
      <c r="G96" s="36"/>
      <c r="H96" s="36"/>
      <c r="I96" s="4">
        <v>237</v>
      </c>
      <c r="J96" s="36"/>
      <c r="K96" s="4">
        <v>237</v>
      </c>
      <c r="L96" s="36"/>
      <c r="M96" s="4">
        <v>185</v>
      </c>
      <c r="N96" s="36"/>
      <c r="O96" s="4"/>
      <c r="P96" s="36"/>
      <c r="Q96" s="36"/>
      <c r="R96" s="36"/>
      <c r="S96" s="12"/>
      <c r="T96" s="12"/>
      <c r="U96" s="12"/>
      <c r="X96" s="26" t="s">
        <v>467</v>
      </c>
      <c r="Y96" s="26" t="s">
        <v>468</v>
      </c>
      <c r="Z96" s="26" t="s">
        <v>524</v>
      </c>
      <c r="AA96" s="26" t="s">
        <v>442</v>
      </c>
      <c r="AB96" s="26"/>
    </row>
    <row r="97" spans="1:28" s="14" customFormat="1">
      <c r="A97" s="13"/>
      <c r="B97" s="13" t="s">
        <v>2900</v>
      </c>
      <c r="C97" s="13" t="s">
        <v>2901</v>
      </c>
      <c r="D97" s="13" t="s">
        <v>556</v>
      </c>
      <c r="E97" s="36"/>
      <c r="F97" s="36"/>
      <c r="G97" s="36"/>
      <c r="H97" s="36"/>
      <c r="I97" s="4">
        <v>185</v>
      </c>
      <c r="J97" s="36"/>
      <c r="K97" s="4">
        <v>185</v>
      </c>
      <c r="L97" s="36"/>
      <c r="M97" s="4"/>
      <c r="N97" s="36"/>
      <c r="O97" s="4"/>
      <c r="P97" s="36"/>
      <c r="Q97" s="36"/>
      <c r="R97" s="36"/>
      <c r="S97" s="12"/>
      <c r="T97" s="12"/>
      <c r="U97" s="12"/>
      <c r="X97" s="26" t="s">
        <v>85</v>
      </c>
      <c r="Y97" s="26" t="s">
        <v>86</v>
      </c>
      <c r="Z97" s="26" t="s">
        <v>524</v>
      </c>
      <c r="AA97" s="26" t="s">
        <v>16</v>
      </c>
      <c r="AB97" s="26"/>
    </row>
    <row r="98" spans="1:28" s="14" customFormat="1">
      <c r="A98" s="11"/>
      <c r="B98" s="11" t="s">
        <v>2905</v>
      </c>
      <c r="C98" s="11" t="s">
        <v>2906</v>
      </c>
      <c r="D98" s="11" t="s">
        <v>556</v>
      </c>
      <c r="E98" s="3"/>
      <c r="F98" s="36"/>
      <c r="G98" s="3"/>
      <c r="H98" s="3"/>
      <c r="I98" s="5">
        <f>IF(AND(ISNUMBER(I99),ISNUMBER(I100)), I99/I100, "")</f>
        <v>5.7777777777777777</v>
      </c>
      <c r="J98" s="3"/>
      <c r="K98" s="5" t="e">
        <f>IF(AND(ISNUMBER(K99),ISNUMBER(K100)), K99/K100, "")</f>
        <v>#DIV/0!</v>
      </c>
      <c r="L98" s="3"/>
      <c r="M98" s="5" t="str">
        <f>IF(AND(ISNUMBER(M99),ISNUMBER(M100)), M99/M100, "")</f>
        <v/>
      </c>
      <c r="N98" s="3"/>
      <c r="O98" s="5" t="str">
        <f>IF(AND(ISNUMBER(O99),ISNUMBER(O100)), O99/O100, "")</f>
        <v/>
      </c>
      <c r="P98" s="12"/>
      <c r="Q98" s="12"/>
      <c r="R98" s="12"/>
      <c r="S98" s="12"/>
      <c r="T98" s="12"/>
      <c r="U98" s="12"/>
      <c r="X98" s="26" t="s">
        <v>469</v>
      </c>
      <c r="Y98" s="26" t="s">
        <v>86</v>
      </c>
      <c r="Z98" s="26" t="s">
        <v>3892</v>
      </c>
      <c r="AA98" s="26" t="s">
        <v>442</v>
      </c>
      <c r="AB98" s="26"/>
    </row>
    <row r="99" spans="1:28" s="14" customFormat="1" ht="30">
      <c r="A99" s="13"/>
      <c r="B99" s="13" t="s">
        <v>2913</v>
      </c>
      <c r="C99" s="13" t="s">
        <v>2914</v>
      </c>
      <c r="D99" s="13" t="s">
        <v>556</v>
      </c>
      <c r="E99" s="36"/>
      <c r="F99" s="36"/>
      <c r="G99" s="36"/>
      <c r="H99" s="36"/>
      <c r="I99" s="4">
        <v>52</v>
      </c>
      <c r="J99" s="36"/>
      <c r="K99" s="4">
        <v>0</v>
      </c>
      <c r="L99" s="36"/>
      <c r="M99" s="4"/>
      <c r="N99" s="36"/>
      <c r="O99" s="4"/>
      <c r="P99" s="36"/>
      <c r="Q99" s="36"/>
      <c r="R99" s="36"/>
      <c r="S99" s="12"/>
      <c r="T99" s="12"/>
      <c r="U99" s="12"/>
      <c r="X99" s="26" t="s">
        <v>87</v>
      </c>
      <c r="Y99" s="26" t="s">
        <v>88</v>
      </c>
      <c r="Z99" s="26" t="s">
        <v>3892</v>
      </c>
      <c r="AA99" s="26" t="s">
        <v>89</v>
      </c>
      <c r="AB99" s="26"/>
    </row>
    <row r="100" spans="1:28" s="14" customFormat="1">
      <c r="A100" s="13"/>
      <c r="B100" s="13" t="s">
        <v>2918</v>
      </c>
      <c r="C100" s="13" t="s">
        <v>2919</v>
      </c>
      <c r="D100" s="13" t="s">
        <v>556</v>
      </c>
      <c r="E100" s="36"/>
      <c r="F100" s="36"/>
      <c r="G100" s="36"/>
      <c r="H100" s="36"/>
      <c r="I100" s="4">
        <v>9</v>
      </c>
      <c r="J100" s="36"/>
      <c r="K100" s="4">
        <v>0</v>
      </c>
      <c r="L100" s="36"/>
      <c r="M100" s="4"/>
      <c r="N100" s="36"/>
      <c r="O100" s="4"/>
      <c r="P100" s="36"/>
      <c r="Q100" s="36"/>
      <c r="R100" s="36"/>
      <c r="S100" s="12"/>
      <c r="T100" s="12"/>
      <c r="U100" s="12"/>
      <c r="X100" s="26" t="s">
        <v>90</v>
      </c>
      <c r="Y100" s="26" t="s">
        <v>91</v>
      </c>
      <c r="Z100" s="26" t="s">
        <v>524</v>
      </c>
      <c r="AA100" s="26" t="s">
        <v>6</v>
      </c>
      <c r="AB100" s="26"/>
    </row>
    <row r="101" spans="1:28" s="14" customFormat="1" ht="30">
      <c r="A101" s="11"/>
      <c r="B101" s="11" t="s">
        <v>2941</v>
      </c>
      <c r="C101" s="11" t="s">
        <v>2942</v>
      </c>
      <c r="D101" s="11" t="s">
        <v>556</v>
      </c>
      <c r="E101" s="3">
        <v>220</v>
      </c>
      <c r="F101" s="36"/>
      <c r="G101" s="3">
        <v>220</v>
      </c>
      <c r="H101" s="3">
        <v>220</v>
      </c>
      <c r="I101" s="5">
        <f>IF(AND(ISNUMBER(I102),ISNUMBER(I103)), I102/I103, "")</f>
        <v>10</v>
      </c>
      <c r="J101" s="3"/>
      <c r="K101" s="5">
        <f>IF(AND(ISNUMBER(K102),ISNUMBER(K103)), K102/K103, "")</f>
        <v>10</v>
      </c>
      <c r="L101" s="3"/>
      <c r="M101" s="5" t="str">
        <f>IF(AND(ISNUMBER(M102),ISNUMBER(M103)), M102/M103, "")</f>
        <v/>
      </c>
      <c r="N101" s="3"/>
      <c r="O101" s="5" t="str">
        <f>IF(AND(ISNUMBER(O102),ISNUMBER(O103)), O102/O103, "")</f>
        <v/>
      </c>
      <c r="P101" s="12"/>
      <c r="Q101" s="12"/>
      <c r="R101" s="12"/>
      <c r="S101" s="12"/>
      <c r="T101" s="12"/>
      <c r="U101" s="12"/>
      <c r="X101" s="26" t="s">
        <v>92</v>
      </c>
      <c r="Y101" s="26" t="s">
        <v>93</v>
      </c>
      <c r="Z101" s="26" t="s">
        <v>524</v>
      </c>
      <c r="AA101" s="26" t="s">
        <v>11</v>
      </c>
      <c r="AB101" s="26"/>
    </row>
    <row r="102" spans="1:28" s="14" customFormat="1">
      <c r="A102" s="13"/>
      <c r="B102" s="13" t="s">
        <v>2948</v>
      </c>
      <c r="C102" s="13" t="s">
        <v>2949</v>
      </c>
      <c r="D102" s="13" t="s">
        <v>556</v>
      </c>
      <c r="E102" s="36"/>
      <c r="F102" s="36"/>
      <c r="G102" s="36"/>
      <c r="H102" s="36"/>
      <c r="I102" s="4">
        <v>220</v>
      </c>
      <c r="J102" s="36"/>
      <c r="K102" s="4">
        <v>220</v>
      </c>
      <c r="L102" s="36"/>
      <c r="M102" s="4"/>
      <c r="N102" s="36"/>
      <c r="O102" s="4"/>
      <c r="P102" s="36"/>
      <c r="Q102" s="36"/>
      <c r="R102" s="36"/>
      <c r="S102" s="12"/>
      <c r="T102" s="12"/>
      <c r="U102" s="12"/>
      <c r="X102" s="26" t="s">
        <v>94</v>
      </c>
      <c r="Y102" s="26" t="s">
        <v>95</v>
      </c>
      <c r="Z102" s="26" t="s">
        <v>524</v>
      </c>
      <c r="AA102" s="26" t="s">
        <v>16</v>
      </c>
      <c r="AB102" s="26"/>
    </row>
    <row r="103" spans="1:28" s="14" customFormat="1">
      <c r="A103" s="13"/>
      <c r="B103" s="13" t="s">
        <v>2951</v>
      </c>
      <c r="C103" s="13" t="s">
        <v>2938</v>
      </c>
      <c r="D103" s="13" t="s">
        <v>556</v>
      </c>
      <c r="E103" s="36"/>
      <c r="F103" s="36"/>
      <c r="G103" s="36"/>
      <c r="H103" s="36"/>
      <c r="I103" s="4">
        <v>22</v>
      </c>
      <c r="J103" s="36"/>
      <c r="K103" s="4">
        <v>22</v>
      </c>
      <c r="L103" s="36"/>
      <c r="M103" s="4"/>
      <c r="N103" s="36"/>
      <c r="O103" s="4"/>
      <c r="P103" s="36"/>
      <c r="Q103" s="36"/>
      <c r="R103" s="36"/>
      <c r="S103" s="12"/>
      <c r="T103" s="12"/>
      <c r="U103" s="12"/>
      <c r="X103" s="26" t="s">
        <v>96</v>
      </c>
      <c r="Y103" s="26" t="s">
        <v>97</v>
      </c>
      <c r="Z103" s="26" t="s">
        <v>3892</v>
      </c>
      <c r="AA103" s="26" t="s">
        <v>16</v>
      </c>
      <c r="AB103" s="26"/>
    </row>
    <row r="104" spans="1:28" s="14" customFormat="1">
      <c r="A104" s="11"/>
      <c r="B104" s="11" t="s">
        <v>2952</v>
      </c>
      <c r="C104" s="11" t="s">
        <v>2953</v>
      </c>
      <c r="D104" s="11" t="s">
        <v>556</v>
      </c>
      <c r="E104" s="53">
        <v>1</v>
      </c>
      <c r="F104" s="36"/>
      <c r="G104" s="53">
        <v>1</v>
      </c>
      <c r="H104" s="53">
        <v>1</v>
      </c>
      <c r="I104" s="5">
        <f>IF(AND(ISNUMBER(I105),ISNUMBER(I106)), I105/I106, "")</f>
        <v>1</v>
      </c>
      <c r="J104" s="3"/>
      <c r="K104" s="5">
        <f>IF(AND(ISNUMBER(K105),ISNUMBER(K106)), K105/K106, "")</f>
        <v>1</v>
      </c>
      <c r="L104" s="3"/>
      <c r="M104" s="5" t="str">
        <f>IF(AND(ISNUMBER(M105),ISNUMBER(M106)), M105/M106, "")</f>
        <v/>
      </c>
      <c r="N104" s="3"/>
      <c r="O104" s="5" t="str">
        <f>IF(AND(ISNUMBER(O105),ISNUMBER(O106)), O105/O106, "")</f>
        <v/>
      </c>
      <c r="P104" s="12"/>
      <c r="Q104" s="12"/>
      <c r="R104" s="12"/>
      <c r="S104" s="12"/>
      <c r="T104" s="12"/>
      <c r="U104" s="12"/>
      <c r="X104" s="26" t="s">
        <v>98</v>
      </c>
      <c r="Y104" s="26" t="s">
        <v>99</v>
      </c>
      <c r="Z104" s="26" t="s">
        <v>524</v>
      </c>
      <c r="AA104" s="26" t="s">
        <v>23</v>
      </c>
      <c r="AB104" s="26"/>
    </row>
    <row r="105" spans="1:28" s="14" customFormat="1">
      <c r="A105" s="13"/>
      <c r="B105" s="13" t="s">
        <v>2961</v>
      </c>
      <c r="C105" s="13" t="s">
        <v>2962</v>
      </c>
      <c r="D105" s="13" t="s">
        <v>556</v>
      </c>
      <c r="E105" s="36"/>
      <c r="F105" s="36"/>
      <c r="G105" s="36"/>
      <c r="H105" s="36"/>
      <c r="I105" s="4">
        <v>22</v>
      </c>
      <c r="J105" s="36"/>
      <c r="K105" s="4">
        <v>22</v>
      </c>
      <c r="L105" s="36"/>
      <c r="M105" s="4"/>
      <c r="N105" s="36"/>
      <c r="O105" s="4"/>
      <c r="P105" s="36"/>
      <c r="Q105" s="36"/>
      <c r="R105" s="36"/>
      <c r="S105" s="12"/>
      <c r="T105" s="12"/>
      <c r="U105" s="12"/>
      <c r="X105" s="26" t="s">
        <v>470</v>
      </c>
      <c r="Y105" s="26" t="s">
        <v>471</v>
      </c>
      <c r="Z105" s="26" t="s">
        <v>526</v>
      </c>
      <c r="AA105" s="26" t="s">
        <v>11</v>
      </c>
      <c r="AB105" s="26"/>
    </row>
    <row r="106" spans="1:28" s="14" customFormat="1">
      <c r="A106" s="13"/>
      <c r="B106" s="13" t="s">
        <v>2966</v>
      </c>
      <c r="C106" s="13" t="s">
        <v>2967</v>
      </c>
      <c r="D106" s="13" t="s">
        <v>556</v>
      </c>
      <c r="E106" s="36"/>
      <c r="F106" s="36"/>
      <c r="G106" s="36"/>
      <c r="H106" s="36"/>
      <c r="I106" s="4">
        <v>22</v>
      </c>
      <c r="J106" s="36"/>
      <c r="K106" s="4">
        <v>22</v>
      </c>
      <c r="L106" s="36"/>
      <c r="M106" s="4"/>
      <c r="N106" s="36"/>
      <c r="O106" s="4"/>
      <c r="P106" s="36"/>
      <c r="Q106" s="36"/>
      <c r="R106" s="36"/>
      <c r="S106" s="12"/>
      <c r="T106" s="12"/>
      <c r="U106" s="12"/>
      <c r="X106" s="26" t="s">
        <v>100</v>
      </c>
      <c r="Y106" s="26" t="s">
        <v>101</v>
      </c>
      <c r="Z106" s="26" t="s">
        <v>525</v>
      </c>
      <c r="AA106" s="26" t="s">
        <v>62</v>
      </c>
      <c r="AB106" s="26"/>
    </row>
    <row r="107" spans="1:28" s="14" customFormat="1">
      <c r="A107" s="13"/>
      <c r="B107" s="13" t="s">
        <v>2970</v>
      </c>
      <c r="C107" s="13" t="s">
        <v>2971</v>
      </c>
      <c r="D107" s="13" t="s">
        <v>556</v>
      </c>
      <c r="E107" s="36"/>
      <c r="F107" s="36"/>
      <c r="G107" s="36"/>
      <c r="H107" s="36"/>
      <c r="I107" s="4">
        <v>4</v>
      </c>
      <c r="J107" s="36"/>
      <c r="K107" s="4">
        <v>4</v>
      </c>
      <c r="L107" s="36"/>
      <c r="M107" s="4"/>
      <c r="N107" s="36"/>
      <c r="O107" s="4"/>
      <c r="P107" s="36"/>
      <c r="Q107" s="36"/>
      <c r="R107" s="36"/>
      <c r="S107" s="12"/>
      <c r="T107" s="12"/>
      <c r="U107" s="12"/>
      <c r="X107" s="26" t="s">
        <v>102</v>
      </c>
      <c r="Y107" s="26" t="s">
        <v>103</v>
      </c>
      <c r="Z107" s="26" t="s">
        <v>525</v>
      </c>
      <c r="AA107" s="26" t="s">
        <v>6</v>
      </c>
      <c r="AB107" s="26"/>
    </row>
    <row r="108" spans="1:28" s="14" customFormat="1" ht="30">
      <c r="A108" s="11"/>
      <c r="B108" s="11" t="s">
        <v>3016</v>
      </c>
      <c r="C108" s="11" t="s">
        <v>4681</v>
      </c>
      <c r="D108" s="11" t="s">
        <v>556</v>
      </c>
      <c r="E108" s="53">
        <v>1</v>
      </c>
      <c r="F108" s="36"/>
      <c r="G108" s="53">
        <v>1</v>
      </c>
      <c r="H108" s="53">
        <v>1</v>
      </c>
      <c r="I108" s="5">
        <f>IF(AND(ISNUMBER(I109),ISNUMBER(I110)), I109/I110, "")</f>
        <v>0.55555555555555558</v>
      </c>
      <c r="J108" s="3"/>
      <c r="K108" s="5">
        <f>IF(AND(ISNUMBER(K109),ISNUMBER(K110)), K109/K110, "")</f>
        <v>1.4</v>
      </c>
      <c r="L108" s="3"/>
      <c r="M108" s="5" t="str">
        <f>IF(AND(ISNUMBER(M109),ISNUMBER(M110)), M109/M110, "")</f>
        <v/>
      </c>
      <c r="N108" s="3"/>
      <c r="O108" s="5" t="str">
        <f>IF(AND(ISNUMBER(O109),ISNUMBER(O110)), O109/O110, "")</f>
        <v/>
      </c>
      <c r="P108" s="12"/>
      <c r="Q108" s="12"/>
      <c r="R108" s="12"/>
      <c r="S108" s="12"/>
      <c r="T108" s="12"/>
      <c r="U108" s="12"/>
      <c r="X108" s="26" t="s">
        <v>104</v>
      </c>
      <c r="Y108" s="26" t="s">
        <v>105</v>
      </c>
      <c r="Z108" s="26" t="s">
        <v>524</v>
      </c>
      <c r="AA108" s="26" t="s">
        <v>6</v>
      </c>
      <c r="AB108" s="26"/>
    </row>
    <row r="109" spans="1:28" s="14" customFormat="1">
      <c r="A109" s="13"/>
      <c r="B109" s="13" t="s">
        <v>3025</v>
      </c>
      <c r="C109" s="13" t="s">
        <v>3026</v>
      </c>
      <c r="D109" s="13" t="s">
        <v>556</v>
      </c>
      <c r="E109" s="36"/>
      <c r="F109" s="36"/>
      <c r="G109" s="36"/>
      <c r="H109" s="36"/>
      <c r="I109" s="4">
        <v>5</v>
      </c>
      <c r="J109" s="36"/>
      <c r="K109" s="4">
        <v>7</v>
      </c>
      <c r="L109" s="36"/>
      <c r="M109" s="4"/>
      <c r="N109" s="36"/>
      <c r="O109" s="4"/>
      <c r="P109" s="36"/>
      <c r="Q109" s="36"/>
      <c r="R109" s="36"/>
      <c r="S109" s="12"/>
      <c r="T109" s="12"/>
      <c r="U109" s="12"/>
      <c r="X109" s="26" t="s">
        <v>472</v>
      </c>
      <c r="Y109" s="26" t="s">
        <v>473</v>
      </c>
      <c r="Z109" s="26" t="s">
        <v>525</v>
      </c>
      <c r="AA109" s="26" t="s">
        <v>26</v>
      </c>
      <c r="AB109" s="26"/>
    </row>
    <row r="110" spans="1:28" s="14" customFormat="1">
      <c r="A110" s="13"/>
      <c r="B110" s="13" t="s">
        <v>3031</v>
      </c>
      <c r="C110" s="13" t="s">
        <v>3032</v>
      </c>
      <c r="D110" s="13" t="s">
        <v>556</v>
      </c>
      <c r="E110" s="36"/>
      <c r="F110" s="36"/>
      <c r="G110" s="36"/>
      <c r="H110" s="36"/>
      <c r="I110" s="4">
        <v>9</v>
      </c>
      <c r="J110" s="36"/>
      <c r="K110" s="4">
        <v>5</v>
      </c>
      <c r="L110" s="36"/>
      <c r="M110" s="4"/>
      <c r="N110" s="36"/>
      <c r="O110" s="4"/>
      <c r="P110" s="36"/>
      <c r="Q110" s="36"/>
      <c r="R110" s="36"/>
      <c r="S110" s="12"/>
      <c r="T110" s="12"/>
      <c r="U110" s="12"/>
      <c r="X110" s="26" t="s">
        <v>106</v>
      </c>
      <c r="Y110" s="26" t="s">
        <v>107</v>
      </c>
      <c r="Z110" s="26" t="s">
        <v>524</v>
      </c>
      <c r="AA110" s="26" t="s">
        <v>6</v>
      </c>
      <c r="AB110" s="26"/>
    </row>
    <row r="111" spans="1:28" s="14" customFormat="1">
      <c r="A111" s="11"/>
      <c r="B111" s="11" t="s">
        <v>3154</v>
      </c>
      <c r="C111" s="11" t="s">
        <v>3155</v>
      </c>
      <c r="D111" s="11" t="s">
        <v>556</v>
      </c>
      <c r="E111" s="3">
        <v>0</v>
      </c>
      <c r="F111" s="36"/>
      <c r="G111" s="3"/>
      <c r="H111" s="3"/>
      <c r="I111" s="5" t="str">
        <f>IF(ISNUMBER(I112), I112, "")</f>
        <v/>
      </c>
      <c r="J111" s="3"/>
      <c r="K111" s="5" t="str">
        <f>IF(ISNUMBER(K112), K112, "")</f>
        <v/>
      </c>
      <c r="L111" s="3"/>
      <c r="M111" s="5" t="str">
        <f>IF(ISNUMBER(M112), M112, "")</f>
        <v/>
      </c>
      <c r="N111" s="3"/>
      <c r="O111" s="5" t="str">
        <f>IF(ISNUMBER(O112), O112, "")</f>
        <v/>
      </c>
      <c r="P111" s="12"/>
      <c r="Q111" s="12"/>
      <c r="R111" s="12"/>
      <c r="S111" s="12"/>
      <c r="T111" s="12"/>
      <c r="U111" s="12"/>
      <c r="X111" s="26" t="s">
        <v>108</v>
      </c>
      <c r="Y111" s="26" t="s">
        <v>109</v>
      </c>
      <c r="Z111" s="26" t="s">
        <v>3892</v>
      </c>
      <c r="AA111" s="26" t="s">
        <v>26</v>
      </c>
      <c r="AB111" s="26"/>
    </row>
    <row r="112" spans="1:28" s="14" customFormat="1" ht="30">
      <c r="A112" s="13"/>
      <c r="B112" s="13" t="s">
        <v>3163</v>
      </c>
      <c r="C112" s="13" t="s">
        <v>3159</v>
      </c>
      <c r="D112" s="13" t="s">
        <v>556</v>
      </c>
      <c r="E112" s="36"/>
      <c r="F112" s="36"/>
      <c r="G112" s="36"/>
      <c r="H112" s="36"/>
      <c r="I112" s="4"/>
      <c r="J112" s="36"/>
      <c r="K112" s="4"/>
      <c r="L112" s="36"/>
      <c r="M112" s="4"/>
      <c r="N112" s="36"/>
      <c r="O112" s="4"/>
      <c r="P112" s="36"/>
      <c r="Q112" s="36"/>
      <c r="R112" s="36"/>
      <c r="S112" s="12"/>
      <c r="T112" s="12"/>
      <c r="U112" s="12"/>
      <c r="X112" s="26" t="s">
        <v>474</v>
      </c>
      <c r="Y112" s="26" t="s">
        <v>475</v>
      </c>
      <c r="Z112" s="26" t="s">
        <v>525</v>
      </c>
      <c r="AA112" s="26" t="s">
        <v>442</v>
      </c>
      <c r="AB112" s="26"/>
    </row>
    <row r="113" spans="1:28" s="14" customFormat="1">
      <c r="A113" s="11"/>
      <c r="B113" s="11" t="s">
        <v>3167</v>
      </c>
      <c r="C113" s="11" t="s">
        <v>3168</v>
      </c>
      <c r="D113" s="11" t="s">
        <v>556</v>
      </c>
      <c r="E113" s="3">
        <v>0</v>
      </c>
      <c r="F113" s="36"/>
      <c r="G113" s="3">
        <v>0</v>
      </c>
      <c r="H113" s="3"/>
      <c r="I113" s="5">
        <f>IF(ISNUMBER(I114), I114, "")</f>
        <v>0</v>
      </c>
      <c r="J113" s="3">
        <v>0</v>
      </c>
      <c r="K113" s="5" t="str">
        <f>IF(ISNUMBER(K114), K114, "")</f>
        <v/>
      </c>
      <c r="L113" s="3"/>
      <c r="M113" s="5" t="str">
        <f>IF(ISNUMBER(M114), M114, "")</f>
        <v/>
      </c>
      <c r="N113" s="3"/>
      <c r="O113" s="5" t="str">
        <f>IF(ISNUMBER(O114), O114, "")</f>
        <v/>
      </c>
      <c r="P113" s="12"/>
      <c r="Q113" s="12"/>
      <c r="R113" s="12"/>
      <c r="S113" s="12"/>
      <c r="T113" s="12"/>
      <c r="U113" s="12"/>
      <c r="X113" s="26" t="s">
        <v>476</v>
      </c>
      <c r="Y113" s="26" t="s">
        <v>477</v>
      </c>
      <c r="Z113" s="26" t="s">
        <v>3892</v>
      </c>
      <c r="AA113" s="26" t="s">
        <v>442</v>
      </c>
      <c r="AB113" s="26"/>
    </row>
    <row r="114" spans="1:28" s="14" customFormat="1">
      <c r="A114" s="13"/>
      <c r="B114" s="13" t="s">
        <v>3175</v>
      </c>
      <c r="C114" s="13" t="s">
        <v>3176</v>
      </c>
      <c r="D114" s="13" t="s">
        <v>556</v>
      </c>
      <c r="E114" s="36"/>
      <c r="F114" s="36"/>
      <c r="G114" s="36"/>
      <c r="H114" s="36"/>
      <c r="I114" s="4">
        <v>0</v>
      </c>
      <c r="J114" s="36"/>
      <c r="K114" s="4"/>
      <c r="L114" s="36"/>
      <c r="M114" s="4"/>
      <c r="N114" s="36"/>
      <c r="O114" s="4"/>
      <c r="P114" s="36"/>
      <c r="Q114" s="36"/>
      <c r="R114" s="36"/>
      <c r="S114" s="12"/>
      <c r="T114" s="12"/>
      <c r="U114" s="12"/>
      <c r="X114" s="26" t="s">
        <v>110</v>
      </c>
      <c r="Y114" s="26" t="s">
        <v>111</v>
      </c>
      <c r="Z114" s="26" t="s">
        <v>524</v>
      </c>
      <c r="AA114" s="26" t="s">
        <v>16</v>
      </c>
      <c r="AB114" s="26"/>
    </row>
    <row r="115" spans="1:28" s="14" customFormat="1">
      <c r="A115" s="11"/>
      <c r="B115" s="11" t="s">
        <v>3220</v>
      </c>
      <c r="C115" s="11" t="s">
        <v>3221</v>
      </c>
      <c r="D115" s="11" t="s">
        <v>556</v>
      </c>
      <c r="E115" s="3"/>
      <c r="F115" s="36"/>
      <c r="G115" s="3"/>
      <c r="H115" s="3"/>
      <c r="I115" s="5" t="str">
        <f>IF(AND(ISNUMBER(I116),ISNUMBER(I117)), I116/I117, "")</f>
        <v/>
      </c>
      <c r="J115" s="3"/>
      <c r="K115" s="5" t="str">
        <f>IF(AND(ISNUMBER(K116),ISNUMBER(K117)), K116/K117, "")</f>
        <v/>
      </c>
      <c r="L115" s="3"/>
      <c r="M115" s="5" t="str">
        <f>IF(AND(ISNUMBER(M116),ISNUMBER(M117)), M116/M117, "")</f>
        <v/>
      </c>
      <c r="N115" s="3"/>
      <c r="O115" s="5" t="str">
        <f>IF(AND(ISNUMBER(O116),ISNUMBER(O117)), O116/O117, "")</f>
        <v/>
      </c>
      <c r="P115" s="12"/>
      <c r="Q115" s="12"/>
      <c r="R115" s="12"/>
      <c r="S115" s="12"/>
      <c r="T115" s="12"/>
      <c r="U115" s="12"/>
      <c r="X115" s="26" t="s">
        <v>112</v>
      </c>
      <c r="Y115" s="26" t="s">
        <v>113</v>
      </c>
      <c r="Z115" s="26" t="s">
        <v>3892</v>
      </c>
      <c r="AA115" s="26" t="s">
        <v>23</v>
      </c>
      <c r="AB115" s="26"/>
    </row>
    <row r="116" spans="1:28" s="14" customFormat="1">
      <c r="A116" s="13"/>
      <c r="B116" s="13" t="s">
        <v>3226</v>
      </c>
      <c r="C116" s="13" t="s">
        <v>3227</v>
      </c>
      <c r="D116" s="13" t="s">
        <v>556</v>
      </c>
      <c r="E116" s="36"/>
      <c r="F116" s="36"/>
      <c r="G116" s="36"/>
      <c r="H116" s="36"/>
      <c r="I116" s="52">
        <v>7813007.5600000015</v>
      </c>
      <c r="J116" s="36"/>
      <c r="K116" s="4"/>
      <c r="L116" s="36"/>
      <c r="M116" s="4"/>
      <c r="N116" s="36"/>
      <c r="O116" s="4"/>
      <c r="P116" s="36"/>
      <c r="Q116" s="36"/>
      <c r="R116" s="36"/>
      <c r="S116" s="12"/>
      <c r="T116" s="12"/>
      <c r="U116" s="12"/>
      <c r="X116" s="26" t="s">
        <v>114</v>
      </c>
      <c r="Y116" s="26" t="s">
        <v>115</v>
      </c>
      <c r="Z116" s="26" t="s">
        <v>524</v>
      </c>
      <c r="AA116" s="26" t="s">
        <v>11</v>
      </c>
      <c r="AB116" s="26"/>
    </row>
    <row r="117" spans="1:28" s="14" customFormat="1">
      <c r="A117" s="13"/>
      <c r="B117" s="13" t="s">
        <v>3230</v>
      </c>
      <c r="C117" s="13" t="s">
        <v>3231</v>
      </c>
      <c r="D117" s="13" t="s">
        <v>556</v>
      </c>
      <c r="E117" s="36"/>
      <c r="F117" s="36"/>
      <c r="G117" s="36"/>
      <c r="H117" s="36"/>
      <c r="I117" s="4"/>
      <c r="J117" s="36"/>
      <c r="K117" s="4"/>
      <c r="L117" s="36"/>
      <c r="M117" s="4"/>
      <c r="N117" s="36"/>
      <c r="O117" s="4"/>
      <c r="P117" s="36"/>
      <c r="Q117" s="36"/>
      <c r="R117" s="36"/>
      <c r="S117" s="12"/>
      <c r="T117" s="12"/>
      <c r="U117" s="12"/>
      <c r="X117" s="26" t="s">
        <v>116</v>
      </c>
      <c r="Y117" s="26" t="s">
        <v>117</v>
      </c>
      <c r="Z117" s="26" t="s">
        <v>524</v>
      </c>
      <c r="AA117" s="26" t="s">
        <v>23</v>
      </c>
      <c r="AB117" s="26"/>
    </row>
    <row r="118" spans="1:28" s="14" customFormat="1">
      <c r="A118" s="11"/>
      <c r="B118" s="11" t="s">
        <v>3233</v>
      </c>
      <c r="C118" s="11" t="s">
        <v>3234</v>
      </c>
      <c r="D118" s="11" t="s">
        <v>556</v>
      </c>
      <c r="E118" s="3">
        <v>95</v>
      </c>
      <c r="F118" s="36"/>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6" t="s">
        <v>118</v>
      </c>
      <c r="Y118" s="26" t="s">
        <v>119</v>
      </c>
      <c r="Z118" s="26" t="s">
        <v>524</v>
      </c>
      <c r="AA118" s="26" t="s">
        <v>39</v>
      </c>
      <c r="AB118" s="26"/>
    </row>
    <row r="119" spans="1:28" s="14" customFormat="1">
      <c r="A119" s="13"/>
      <c r="B119" s="13" t="s">
        <v>3239</v>
      </c>
      <c r="C119" s="13" t="s">
        <v>3240</v>
      </c>
      <c r="D119" s="13" t="s">
        <v>556</v>
      </c>
      <c r="E119" s="36"/>
      <c r="F119" s="36"/>
      <c r="G119" s="36"/>
      <c r="H119" s="36"/>
      <c r="I119" s="4"/>
      <c r="J119" s="36"/>
      <c r="K119" s="4"/>
      <c r="L119" s="36"/>
      <c r="M119" s="4"/>
      <c r="N119" s="36"/>
      <c r="O119" s="4"/>
      <c r="P119" s="36"/>
      <c r="Q119" s="36"/>
      <c r="R119" s="36"/>
      <c r="S119" s="12"/>
      <c r="T119" s="12"/>
      <c r="U119" s="12"/>
      <c r="X119" s="26" t="s">
        <v>120</v>
      </c>
      <c r="Y119" s="26" t="s">
        <v>121</v>
      </c>
      <c r="Z119" s="26" t="s">
        <v>3892</v>
      </c>
      <c r="AA119" s="26" t="s">
        <v>23</v>
      </c>
      <c r="AB119" s="26"/>
    </row>
    <row r="120" spans="1:28" s="14" customFormat="1">
      <c r="A120" s="13"/>
      <c r="B120" s="13" t="s">
        <v>3242</v>
      </c>
      <c r="C120" s="13" t="s">
        <v>3243</v>
      </c>
      <c r="D120" s="13" t="s">
        <v>556</v>
      </c>
      <c r="E120" s="36"/>
      <c r="F120" s="36"/>
      <c r="G120" s="36"/>
      <c r="H120" s="36"/>
      <c r="I120" s="4"/>
      <c r="J120" s="36"/>
      <c r="K120" s="4"/>
      <c r="L120" s="36"/>
      <c r="M120" s="4"/>
      <c r="N120" s="36"/>
      <c r="O120" s="4"/>
      <c r="P120" s="36"/>
      <c r="Q120" s="36"/>
      <c r="R120" s="36"/>
      <c r="S120" s="12"/>
      <c r="T120" s="12"/>
      <c r="U120" s="12"/>
      <c r="X120" s="26" t="s">
        <v>122</v>
      </c>
      <c r="Y120" s="26" t="s">
        <v>123</v>
      </c>
      <c r="Z120" s="26" t="s">
        <v>524</v>
      </c>
      <c r="AA120" s="26" t="s">
        <v>6</v>
      </c>
      <c r="AB120" s="26"/>
    </row>
    <row r="121" spans="1:28" s="14" customFormat="1">
      <c r="A121" s="11"/>
      <c r="B121" s="11" t="s">
        <v>3245</v>
      </c>
      <c r="C121" s="11" t="s">
        <v>3246</v>
      </c>
      <c r="D121" s="11" t="s">
        <v>556</v>
      </c>
      <c r="E121" s="51">
        <v>128.38</v>
      </c>
      <c r="F121" s="36"/>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6" t="s">
        <v>124</v>
      </c>
      <c r="Y121" s="26" t="s">
        <v>125</v>
      </c>
      <c r="Z121" s="26" t="s">
        <v>525</v>
      </c>
      <c r="AA121" s="26" t="s">
        <v>11</v>
      </c>
      <c r="AB121" s="26"/>
    </row>
    <row r="122" spans="1:28" s="14" customFormat="1">
      <c r="A122" s="13"/>
      <c r="B122" s="13" t="s">
        <v>3250</v>
      </c>
      <c r="C122" s="13" t="s">
        <v>3251</v>
      </c>
      <c r="D122" s="13" t="s">
        <v>556</v>
      </c>
      <c r="E122" s="36"/>
      <c r="F122" s="36"/>
      <c r="G122" s="36"/>
      <c r="H122" s="36"/>
      <c r="I122" s="4"/>
      <c r="J122" s="36"/>
      <c r="K122" s="4"/>
      <c r="L122" s="36"/>
      <c r="M122" s="4"/>
      <c r="N122" s="36"/>
      <c r="O122" s="4"/>
      <c r="P122" s="36"/>
      <c r="Q122" s="36"/>
      <c r="R122" s="36"/>
      <c r="S122" s="12"/>
      <c r="T122" s="12"/>
      <c r="U122" s="12"/>
      <c r="X122" s="26" t="s">
        <v>126</v>
      </c>
      <c r="Y122" s="26" t="s">
        <v>127</v>
      </c>
      <c r="Z122" s="26" t="s">
        <v>524</v>
      </c>
      <c r="AA122" s="26" t="s">
        <v>26</v>
      </c>
      <c r="AB122" s="26"/>
    </row>
    <row r="123" spans="1:28" s="14" customFormat="1">
      <c r="A123" s="13"/>
      <c r="B123" s="13" t="s">
        <v>3253</v>
      </c>
      <c r="C123" s="13" t="s">
        <v>3254</v>
      </c>
      <c r="D123" s="13" t="s">
        <v>556</v>
      </c>
      <c r="E123" s="36"/>
      <c r="F123" s="36"/>
      <c r="G123" s="36"/>
      <c r="H123" s="36"/>
      <c r="I123" s="4"/>
      <c r="J123" s="36"/>
      <c r="K123" s="4"/>
      <c r="L123" s="36"/>
      <c r="M123" s="4"/>
      <c r="N123" s="36"/>
      <c r="O123" s="4"/>
      <c r="P123" s="36"/>
      <c r="Q123" s="36"/>
      <c r="R123" s="36"/>
      <c r="S123" s="12"/>
      <c r="T123" s="12"/>
      <c r="U123" s="12"/>
      <c r="X123" s="26" t="s">
        <v>128</v>
      </c>
      <c r="Y123" s="26" t="s">
        <v>129</v>
      </c>
      <c r="Z123" s="26" t="s">
        <v>525</v>
      </c>
      <c r="AA123" s="26" t="s">
        <v>11</v>
      </c>
      <c r="AB123" s="26"/>
    </row>
    <row r="124" spans="1:28" s="14" customFormat="1" ht="30">
      <c r="A124" s="11"/>
      <c r="B124" s="11" t="s">
        <v>3256</v>
      </c>
      <c r="C124" s="11" t="s">
        <v>3257</v>
      </c>
      <c r="D124" s="11" t="s">
        <v>556</v>
      </c>
      <c r="E124" s="3"/>
      <c r="F124" s="36"/>
      <c r="G124" s="3"/>
      <c r="H124" s="3"/>
      <c r="I124" s="5" t="str">
        <f>IF(AND(ISNUMBER(I125),ISNUMBER(I126),ISNUMBER(I127)), (I125+I126)/I127, "")</f>
        <v/>
      </c>
      <c r="J124" s="3"/>
      <c r="K124" s="5" t="str">
        <f>IF(AND(ISNUMBER(K125),ISNUMBER(K126),ISNUMBER(K127)), (K125+K126)/K127, "")</f>
        <v/>
      </c>
      <c r="L124" s="3"/>
      <c r="M124" s="5" t="str">
        <f>IF(AND(ISNUMBER(M125),ISNUMBER(M126),ISNUMBER(M127)), (M125+M126)/M127, "")</f>
        <v/>
      </c>
      <c r="N124" s="3"/>
      <c r="O124" s="5" t="str">
        <f>IF(AND(ISNUMBER(O125),ISNUMBER(O126),ISNUMBER(O127)), (O125+O126)/O127, "")</f>
        <v/>
      </c>
      <c r="P124" s="12"/>
      <c r="Q124" s="12"/>
      <c r="R124" s="12"/>
      <c r="S124" s="12"/>
      <c r="T124" s="12"/>
      <c r="U124" s="12"/>
      <c r="X124" s="26" t="s">
        <v>130</v>
      </c>
      <c r="Y124" s="26" t="s">
        <v>131</v>
      </c>
      <c r="Z124" s="26" t="s">
        <v>524</v>
      </c>
      <c r="AA124" s="26" t="s">
        <v>11</v>
      </c>
      <c r="AB124" s="26"/>
    </row>
    <row r="125" spans="1:28" s="14" customFormat="1">
      <c r="A125" s="13"/>
      <c r="B125" s="13" t="s">
        <v>3262</v>
      </c>
      <c r="C125" s="13" t="s">
        <v>3263</v>
      </c>
      <c r="D125" s="13" t="s">
        <v>556</v>
      </c>
      <c r="E125" s="36"/>
      <c r="F125" s="36"/>
      <c r="G125" s="36"/>
      <c r="H125" s="36"/>
      <c r="I125" s="4"/>
      <c r="J125" s="36"/>
      <c r="K125" s="4"/>
      <c r="L125" s="36"/>
      <c r="M125" s="4"/>
      <c r="N125" s="36"/>
      <c r="O125" s="4"/>
      <c r="P125" s="36"/>
      <c r="Q125" s="36"/>
      <c r="R125" s="36"/>
      <c r="S125" s="12"/>
      <c r="T125" s="12"/>
      <c r="U125" s="12"/>
      <c r="X125" s="26" t="s">
        <v>132</v>
      </c>
      <c r="Y125" s="26" t="s">
        <v>133</v>
      </c>
      <c r="Z125" s="26" t="s">
        <v>524</v>
      </c>
      <c r="AA125" s="26" t="s">
        <v>11</v>
      </c>
      <c r="AB125" s="26"/>
    </row>
    <row r="126" spans="1:28" s="14" customFormat="1">
      <c r="A126" s="13"/>
      <c r="B126" s="13" t="s">
        <v>3266</v>
      </c>
      <c r="C126" s="13" t="s">
        <v>3267</v>
      </c>
      <c r="D126" s="13" t="s">
        <v>556</v>
      </c>
      <c r="E126" s="36"/>
      <c r="F126" s="36"/>
      <c r="G126" s="36"/>
      <c r="H126" s="36"/>
      <c r="I126" s="4"/>
      <c r="J126" s="36"/>
      <c r="K126" s="4"/>
      <c r="L126" s="36"/>
      <c r="M126" s="4"/>
      <c r="N126" s="36"/>
      <c r="O126" s="4"/>
      <c r="P126" s="36"/>
      <c r="Q126" s="36"/>
      <c r="R126" s="36"/>
      <c r="S126" s="12"/>
      <c r="T126" s="12"/>
      <c r="U126" s="12"/>
      <c r="X126" s="26" t="s">
        <v>134</v>
      </c>
      <c r="Y126" s="26" t="s">
        <v>135</v>
      </c>
      <c r="Z126" s="26" t="s">
        <v>524</v>
      </c>
      <c r="AA126" s="26" t="s">
        <v>16</v>
      </c>
      <c r="AB126" s="26"/>
    </row>
    <row r="127" spans="1:28" s="14" customFormat="1">
      <c r="A127" s="13"/>
      <c r="B127" s="13" t="s">
        <v>3270</v>
      </c>
      <c r="C127" s="13" t="s">
        <v>3271</v>
      </c>
      <c r="D127" s="13" t="s">
        <v>556</v>
      </c>
      <c r="E127" s="36"/>
      <c r="F127" s="36"/>
      <c r="G127" s="36"/>
      <c r="H127" s="36"/>
      <c r="I127" s="4"/>
      <c r="J127" s="36"/>
      <c r="K127" s="4"/>
      <c r="L127" s="36"/>
      <c r="M127" s="4"/>
      <c r="N127" s="36"/>
      <c r="O127" s="4"/>
      <c r="P127" s="36"/>
      <c r="Q127" s="36"/>
      <c r="R127" s="36"/>
      <c r="S127" s="12"/>
      <c r="T127" s="12"/>
      <c r="U127" s="12"/>
      <c r="X127" s="26" t="s">
        <v>136</v>
      </c>
      <c r="Y127" s="26" t="s">
        <v>137</v>
      </c>
      <c r="Z127" s="26" t="s">
        <v>524</v>
      </c>
      <c r="AA127" s="26" t="s">
        <v>16</v>
      </c>
      <c r="AB127" s="26"/>
    </row>
    <row r="128" spans="1:28" s="14" customFormat="1">
      <c r="A128" s="11"/>
      <c r="B128" s="11" t="s">
        <v>3287</v>
      </c>
      <c r="C128" s="11" t="s">
        <v>3288</v>
      </c>
      <c r="D128" s="11" t="s">
        <v>556</v>
      </c>
      <c r="E128" s="3"/>
      <c r="F128" s="36"/>
      <c r="G128" s="3"/>
      <c r="H128" s="3"/>
      <c r="I128" s="5" t="str">
        <f>IF(ISNUMBER(I129), I129, "")</f>
        <v/>
      </c>
      <c r="J128" s="3"/>
      <c r="K128" s="5" t="str">
        <f>IF(ISNUMBER(K129), K129, "")</f>
        <v/>
      </c>
      <c r="L128" s="3"/>
      <c r="M128" s="5" t="str">
        <f>IF(ISNUMBER(M129), M129, "")</f>
        <v/>
      </c>
      <c r="N128" s="3"/>
      <c r="O128" s="5" t="str">
        <f>IF(ISNUMBER(O129), O129, "")</f>
        <v/>
      </c>
      <c r="P128" s="12"/>
      <c r="Q128" s="12"/>
      <c r="R128" s="12"/>
      <c r="S128" s="12"/>
      <c r="T128" s="12"/>
      <c r="U128" s="12"/>
      <c r="X128" s="26" t="s">
        <v>138</v>
      </c>
      <c r="Y128" s="26" t="s">
        <v>139</v>
      </c>
      <c r="Z128" s="26" t="s">
        <v>3892</v>
      </c>
      <c r="AA128" s="26" t="s">
        <v>39</v>
      </c>
      <c r="AB128" s="26"/>
    </row>
    <row r="129" spans="1:28" s="14" customFormat="1">
      <c r="A129" s="13"/>
      <c r="B129" s="13" t="s">
        <v>3293</v>
      </c>
      <c r="C129" s="13" t="s">
        <v>3294</v>
      </c>
      <c r="D129" s="13" t="s">
        <v>556</v>
      </c>
      <c r="E129" s="36"/>
      <c r="F129" s="36"/>
      <c r="G129" s="36"/>
      <c r="H129" s="36"/>
      <c r="I129" s="4"/>
      <c r="J129" s="36"/>
      <c r="K129" s="4"/>
      <c r="L129" s="36"/>
      <c r="M129" s="4"/>
      <c r="N129" s="36"/>
      <c r="O129" s="4"/>
      <c r="P129" s="36"/>
      <c r="Q129" s="36"/>
      <c r="R129" s="36"/>
      <c r="S129" s="12"/>
      <c r="T129" s="12"/>
      <c r="U129" s="12"/>
      <c r="X129" s="26" t="s">
        <v>140</v>
      </c>
      <c r="Y129" s="26" t="s">
        <v>141</v>
      </c>
      <c r="Z129" s="26" t="s">
        <v>525</v>
      </c>
      <c r="AA129" s="26" t="s">
        <v>16</v>
      </c>
      <c r="AB129" s="26"/>
    </row>
    <row r="130" spans="1:28" s="14" customFormat="1">
      <c r="A130" s="11"/>
      <c r="B130" s="11" t="s">
        <v>3374</v>
      </c>
      <c r="C130" s="11" t="s">
        <v>3375</v>
      </c>
      <c r="D130" s="11" t="s">
        <v>556</v>
      </c>
      <c r="E130" s="3"/>
      <c r="F130" s="36"/>
      <c r="G130" s="3"/>
      <c r="H130" s="3"/>
      <c r="I130" s="5" t="str">
        <f>IF(AND(ISNUMBER(I131),ISNUMBER(I132),ISNUMBER(I133),ISNUMBER(I134),ISNUMBER(I135)), (I131-I132-I133+I134)/I135, "")</f>
        <v/>
      </c>
      <c r="J130" s="3"/>
      <c r="K130" s="5" t="str">
        <f>IF(AND(ISNUMBER(K131),ISNUMBER(K132),ISNUMBER(K133),ISNUMBER(K134),ISNUMBER(K135)), (K131-K132-K133+K134)/K135, "")</f>
        <v/>
      </c>
      <c r="L130" s="3"/>
      <c r="M130" s="5" t="str">
        <f>IF(AND(ISNUMBER(M131),ISNUMBER(M132),ISNUMBER(M133),ISNUMBER(M134),ISNUMBER(M135)), (M131-M132-M133+M134)/M135, "")</f>
        <v/>
      </c>
      <c r="N130" s="3"/>
      <c r="O130" s="5" t="str">
        <f>IF(AND(ISNUMBER(O131),ISNUMBER(O132),ISNUMBER(O133),ISNUMBER(O134),ISNUMBER(O135)), (O131-O132-O133+O134)/O135, "")</f>
        <v/>
      </c>
      <c r="P130" s="12"/>
      <c r="Q130" s="12"/>
      <c r="R130" s="12"/>
      <c r="S130" s="12"/>
      <c r="T130" s="12"/>
      <c r="U130" s="12"/>
      <c r="X130" s="26" t="s">
        <v>142</v>
      </c>
      <c r="Y130" s="26" t="s">
        <v>143</v>
      </c>
      <c r="Z130" s="26" t="s">
        <v>524</v>
      </c>
      <c r="AA130" s="26" t="s">
        <v>6</v>
      </c>
      <c r="AB130" s="26"/>
    </row>
    <row r="131" spans="1:28" s="14" customFormat="1">
      <c r="A131" s="13"/>
      <c r="B131" s="13" t="s">
        <v>3381</v>
      </c>
      <c r="C131" s="13" t="s">
        <v>3382</v>
      </c>
      <c r="D131" s="13" t="s">
        <v>556</v>
      </c>
      <c r="E131" s="36"/>
      <c r="F131" s="36"/>
      <c r="G131" s="36"/>
      <c r="H131" s="36"/>
      <c r="I131" s="4"/>
      <c r="J131" s="36"/>
      <c r="K131" s="4"/>
      <c r="L131" s="36"/>
      <c r="M131" s="4"/>
      <c r="N131" s="36"/>
      <c r="O131" s="4"/>
      <c r="P131" s="36"/>
      <c r="Q131" s="36"/>
      <c r="R131" s="36"/>
      <c r="S131" s="12"/>
      <c r="T131" s="12"/>
      <c r="U131" s="12"/>
      <c r="X131" s="26" t="s">
        <v>144</v>
      </c>
      <c r="Y131" s="26" t="s">
        <v>145</v>
      </c>
      <c r="Z131" s="26" t="s">
        <v>525</v>
      </c>
      <c r="AA131" s="26" t="s">
        <v>6</v>
      </c>
      <c r="AB131" s="26"/>
    </row>
    <row r="132" spans="1:28" s="14" customFormat="1">
      <c r="A132" s="13"/>
      <c r="B132" s="13" t="s">
        <v>3384</v>
      </c>
      <c r="C132" s="13" t="s">
        <v>3385</v>
      </c>
      <c r="D132" s="13" t="s">
        <v>556</v>
      </c>
      <c r="E132" s="36"/>
      <c r="F132" s="36"/>
      <c r="G132" s="36"/>
      <c r="H132" s="36"/>
      <c r="I132" s="4"/>
      <c r="J132" s="36"/>
      <c r="K132" s="4"/>
      <c r="L132" s="36"/>
      <c r="M132" s="4"/>
      <c r="N132" s="36"/>
      <c r="O132" s="4"/>
      <c r="P132" s="36"/>
      <c r="Q132" s="36"/>
      <c r="R132" s="36"/>
      <c r="S132" s="12"/>
      <c r="T132" s="12"/>
      <c r="U132" s="12"/>
      <c r="X132" s="26" t="s">
        <v>146</v>
      </c>
      <c r="Y132" s="26" t="s">
        <v>147</v>
      </c>
      <c r="Z132" s="26" t="s">
        <v>524</v>
      </c>
      <c r="AA132" s="26" t="s">
        <v>11</v>
      </c>
      <c r="AB132" s="26"/>
    </row>
    <row r="133" spans="1:28" s="14" customFormat="1">
      <c r="A133" s="13"/>
      <c r="B133" s="13" t="s">
        <v>3386</v>
      </c>
      <c r="C133" s="13" t="s">
        <v>3387</v>
      </c>
      <c r="D133" s="13" t="s">
        <v>556</v>
      </c>
      <c r="E133" s="36"/>
      <c r="F133" s="36"/>
      <c r="G133" s="36"/>
      <c r="H133" s="36"/>
      <c r="I133" s="4"/>
      <c r="J133" s="36"/>
      <c r="K133" s="4"/>
      <c r="L133" s="36"/>
      <c r="M133" s="4"/>
      <c r="N133" s="36"/>
      <c r="O133" s="4"/>
      <c r="P133" s="36"/>
      <c r="Q133" s="36"/>
      <c r="R133" s="36"/>
      <c r="S133" s="12"/>
      <c r="T133" s="12"/>
      <c r="U133" s="12"/>
      <c r="X133" s="26" t="s">
        <v>148</v>
      </c>
      <c r="Y133" s="26" t="s">
        <v>149</v>
      </c>
      <c r="Z133" s="26" t="s">
        <v>524</v>
      </c>
      <c r="AA133" s="26" t="s">
        <v>39</v>
      </c>
      <c r="AB133" s="26"/>
    </row>
    <row r="134" spans="1:28" s="14" customFormat="1">
      <c r="A134" s="13"/>
      <c r="B134" s="13" t="s">
        <v>3389</v>
      </c>
      <c r="C134" s="13" t="s">
        <v>3390</v>
      </c>
      <c r="D134" s="13" t="s">
        <v>556</v>
      </c>
      <c r="E134" s="36"/>
      <c r="F134" s="36"/>
      <c r="G134" s="36"/>
      <c r="H134" s="36"/>
      <c r="I134" s="4"/>
      <c r="J134" s="36"/>
      <c r="K134" s="4"/>
      <c r="L134" s="36"/>
      <c r="M134" s="4"/>
      <c r="N134" s="36"/>
      <c r="O134" s="4"/>
      <c r="P134" s="36"/>
      <c r="Q134" s="36"/>
      <c r="R134" s="36"/>
      <c r="S134" s="12"/>
      <c r="T134" s="12"/>
      <c r="U134" s="12"/>
      <c r="X134" s="26" t="s">
        <v>150</v>
      </c>
      <c r="Y134" s="26" t="s">
        <v>151</v>
      </c>
      <c r="Z134" s="26" t="s">
        <v>524</v>
      </c>
      <c r="AA134" s="26" t="s">
        <v>6</v>
      </c>
      <c r="AB134" s="26"/>
    </row>
    <row r="135" spans="1:28" s="14" customFormat="1" ht="30">
      <c r="A135" s="13"/>
      <c r="B135" s="13" t="s">
        <v>3392</v>
      </c>
      <c r="C135" s="13" t="s">
        <v>3393</v>
      </c>
      <c r="D135" s="13" t="s">
        <v>556</v>
      </c>
      <c r="E135" s="36"/>
      <c r="F135" s="36"/>
      <c r="G135" s="36"/>
      <c r="H135" s="36"/>
      <c r="I135" s="4"/>
      <c r="J135" s="36"/>
      <c r="K135" s="4"/>
      <c r="L135" s="36"/>
      <c r="M135" s="4"/>
      <c r="N135" s="36"/>
      <c r="O135" s="4"/>
      <c r="P135" s="36"/>
      <c r="Q135" s="36"/>
      <c r="R135" s="36"/>
      <c r="S135" s="12"/>
      <c r="T135" s="12"/>
      <c r="U135" s="12"/>
      <c r="X135" s="26" t="s">
        <v>152</v>
      </c>
      <c r="Y135" s="26" t="s">
        <v>153</v>
      </c>
      <c r="Z135" s="26" t="s">
        <v>524</v>
      </c>
      <c r="AA135" s="26" t="s">
        <v>26</v>
      </c>
      <c r="AB135" s="26"/>
    </row>
    <row r="136" spans="1:28" s="14" customFormat="1">
      <c r="A136" s="11"/>
      <c r="B136" s="11" t="s">
        <v>3408</v>
      </c>
      <c r="C136" s="11" t="s">
        <v>3409</v>
      </c>
      <c r="D136" s="11" t="s">
        <v>556</v>
      </c>
      <c r="E136" s="51">
        <f>101842674/68536750</f>
        <v>1.4859571543733836</v>
      </c>
      <c r="F136" s="36"/>
      <c r="G136" s="3"/>
      <c r="H136" s="3"/>
      <c r="I136" s="5" t="str">
        <f>IF(AND(ISNUMBER(I137),ISNUMBER(I138)), I137/I138, "")</f>
        <v/>
      </c>
      <c r="J136" s="3"/>
      <c r="K136" s="5" t="str">
        <f>IF(AND(ISNUMBER(K137),ISNUMBER(K138)), K137/K138, "")</f>
        <v/>
      </c>
      <c r="L136" s="3"/>
      <c r="M136" s="5" t="str">
        <f>IF(AND(ISNUMBER(M137),ISNUMBER(M138)), M137/M138, "")</f>
        <v/>
      </c>
      <c r="N136" s="3"/>
      <c r="O136" s="5" t="str">
        <f>IF(AND(ISNUMBER(O137),ISNUMBER(O138)), O137/O138, "")</f>
        <v/>
      </c>
      <c r="P136" s="12"/>
      <c r="Q136" s="12"/>
      <c r="R136" s="12"/>
      <c r="S136" s="12"/>
      <c r="T136" s="12"/>
      <c r="U136" s="12"/>
      <c r="X136" s="26" t="s">
        <v>154</v>
      </c>
      <c r="Y136" s="26" t="s">
        <v>155</v>
      </c>
      <c r="Z136" s="26" t="s">
        <v>524</v>
      </c>
      <c r="AA136" s="26" t="s">
        <v>6</v>
      </c>
      <c r="AB136" s="26"/>
    </row>
    <row r="137" spans="1:28" s="14" customFormat="1">
      <c r="A137" s="13"/>
      <c r="B137" s="13" t="s">
        <v>3416</v>
      </c>
      <c r="C137" s="13" t="s">
        <v>3417</v>
      </c>
      <c r="D137" s="13" t="s">
        <v>556</v>
      </c>
      <c r="E137" s="36"/>
      <c r="F137" s="36"/>
      <c r="G137" s="36"/>
      <c r="H137" s="36"/>
      <c r="I137" s="4"/>
      <c r="J137" s="36"/>
      <c r="K137" s="4"/>
      <c r="L137" s="36"/>
      <c r="M137" s="4"/>
      <c r="N137" s="36"/>
      <c r="O137" s="4"/>
      <c r="P137" s="36"/>
      <c r="Q137" s="36"/>
      <c r="R137" s="36"/>
      <c r="S137" s="12"/>
      <c r="T137" s="12"/>
      <c r="U137" s="12"/>
      <c r="X137" s="26" t="s">
        <v>156</v>
      </c>
      <c r="Y137" s="26" t="s">
        <v>157</v>
      </c>
      <c r="Z137" s="26" t="s">
        <v>524</v>
      </c>
      <c r="AA137" s="26" t="s">
        <v>6</v>
      </c>
      <c r="AB137" s="26"/>
    </row>
    <row r="138" spans="1:28" s="14" customFormat="1">
      <c r="A138" s="13"/>
      <c r="B138" s="13" t="s">
        <v>3418</v>
      </c>
      <c r="C138" s="13" t="s">
        <v>3419</v>
      </c>
      <c r="D138" s="13" t="s">
        <v>556</v>
      </c>
      <c r="E138" s="36"/>
      <c r="F138" s="36"/>
      <c r="G138" s="36"/>
      <c r="H138" s="36"/>
      <c r="I138" s="4"/>
      <c r="J138" s="36"/>
      <c r="K138" s="4"/>
      <c r="L138" s="36"/>
      <c r="M138" s="4"/>
      <c r="N138" s="36"/>
      <c r="O138" s="4"/>
      <c r="P138" s="36"/>
      <c r="Q138" s="36"/>
      <c r="R138" s="36"/>
      <c r="S138" s="12"/>
      <c r="T138" s="12"/>
      <c r="U138" s="12"/>
      <c r="X138" s="26" t="s">
        <v>158</v>
      </c>
      <c r="Y138" s="26" t="s">
        <v>159</v>
      </c>
      <c r="Z138" s="26" t="s">
        <v>524</v>
      </c>
      <c r="AA138" s="26" t="s">
        <v>6</v>
      </c>
      <c r="AB138" s="26"/>
    </row>
    <row r="139" spans="1:28" s="14" customFormat="1">
      <c r="A139" s="11"/>
      <c r="B139" s="11" t="s">
        <v>3421</v>
      </c>
      <c r="C139" s="11" t="s">
        <v>3422</v>
      </c>
      <c r="D139" s="11" t="s">
        <v>556</v>
      </c>
      <c r="E139" s="51">
        <f>101842674/106644355</f>
        <v>0.95497482262422606</v>
      </c>
      <c r="F139" s="36"/>
      <c r="G139" s="3"/>
      <c r="H139" s="3"/>
      <c r="I139" s="5" t="str">
        <f>IF(AND(ISNUMBER(I140),ISNUMBER(I141)), I140/I141, "")</f>
        <v/>
      </c>
      <c r="J139" s="3"/>
      <c r="K139" s="5" t="str">
        <f>IF(AND(ISNUMBER(K140),ISNUMBER(K141)), K140/K141, "")</f>
        <v/>
      </c>
      <c r="L139" s="3"/>
      <c r="M139" s="5" t="str">
        <f>IF(AND(ISNUMBER(M140),ISNUMBER(M141)), M140/M141, "")</f>
        <v/>
      </c>
      <c r="N139" s="3"/>
      <c r="O139" s="5" t="str">
        <f>IF(AND(ISNUMBER(O140),ISNUMBER(O141)), O140/O141, "")</f>
        <v/>
      </c>
      <c r="P139" s="12"/>
      <c r="Q139" s="12"/>
      <c r="R139" s="12"/>
      <c r="S139" s="12"/>
      <c r="T139" s="12"/>
      <c r="U139" s="12"/>
      <c r="X139" s="26" t="s">
        <v>160</v>
      </c>
      <c r="Y139" s="26" t="s">
        <v>161</v>
      </c>
      <c r="Z139" s="26" t="s">
        <v>524</v>
      </c>
      <c r="AA139" s="26" t="s">
        <v>39</v>
      </c>
      <c r="AB139" s="26"/>
    </row>
    <row r="140" spans="1:28" s="14" customFormat="1">
      <c r="A140" s="13"/>
      <c r="B140" s="13" t="s">
        <v>3427</v>
      </c>
      <c r="C140" s="13" t="s">
        <v>3417</v>
      </c>
      <c r="D140" s="13" t="s">
        <v>556</v>
      </c>
      <c r="E140" s="36"/>
      <c r="F140" s="36"/>
      <c r="G140" s="36"/>
      <c r="H140" s="36"/>
      <c r="I140" s="4"/>
      <c r="J140" s="36"/>
      <c r="K140" s="4"/>
      <c r="L140" s="36"/>
      <c r="M140" s="4"/>
      <c r="N140" s="36"/>
      <c r="O140" s="4"/>
      <c r="P140" s="36"/>
      <c r="Q140" s="36"/>
      <c r="R140" s="36"/>
      <c r="S140" s="12"/>
      <c r="T140" s="12"/>
      <c r="U140" s="12"/>
      <c r="X140" s="26" t="s">
        <v>162</v>
      </c>
      <c r="Y140" s="26" t="s">
        <v>163</v>
      </c>
      <c r="Z140" s="26" t="s">
        <v>524</v>
      </c>
      <c r="AA140" s="26" t="s">
        <v>6</v>
      </c>
      <c r="AB140" s="26"/>
    </row>
    <row r="141" spans="1:28" s="14" customFormat="1">
      <c r="A141" s="13"/>
      <c r="B141" s="13" t="s">
        <v>3428</v>
      </c>
      <c r="C141" s="13" t="s">
        <v>3406</v>
      </c>
      <c r="D141" s="13" t="s">
        <v>556</v>
      </c>
      <c r="E141" s="36"/>
      <c r="F141" s="36"/>
      <c r="G141" s="36"/>
      <c r="H141" s="36"/>
      <c r="I141" s="4"/>
      <c r="J141" s="36"/>
      <c r="K141" s="4"/>
      <c r="L141" s="36"/>
      <c r="M141" s="4"/>
      <c r="N141" s="36"/>
      <c r="O141" s="4"/>
      <c r="P141" s="36"/>
      <c r="Q141" s="36"/>
      <c r="R141" s="36"/>
      <c r="S141" s="12"/>
      <c r="T141" s="12"/>
      <c r="U141" s="12"/>
      <c r="X141" s="26" t="s">
        <v>164</v>
      </c>
      <c r="Y141" s="26" t="s">
        <v>165</v>
      </c>
      <c r="Z141" s="26" t="s">
        <v>525</v>
      </c>
      <c r="AA141" s="26" t="s">
        <v>11</v>
      </c>
      <c r="AB141" s="26"/>
    </row>
    <row r="142" spans="1:28" s="14" customFormat="1">
      <c r="A142" s="11"/>
      <c r="B142" s="11" t="s">
        <v>3499</v>
      </c>
      <c r="C142" s="11" t="s">
        <v>3500</v>
      </c>
      <c r="D142" s="11" t="s">
        <v>556</v>
      </c>
      <c r="E142" s="3"/>
      <c r="F142" s="36"/>
      <c r="G142" s="3"/>
      <c r="H142" s="3"/>
      <c r="I142" s="5" t="str">
        <f>IF(AND(ISNUMBER(I143),ISNUMBER(I144)), I143/I144*365, "")</f>
        <v/>
      </c>
      <c r="J142" s="3"/>
      <c r="K142" s="5" t="str">
        <f>IF(AND(ISNUMBER(K143),ISNUMBER(K144)), K143/K144*365, "")</f>
        <v/>
      </c>
      <c r="L142" s="3"/>
      <c r="M142" s="5" t="str">
        <f>IF(AND(ISNUMBER(M143),ISNUMBER(M144)), M143/M144*365, "")</f>
        <v/>
      </c>
      <c r="N142" s="3"/>
      <c r="O142" s="5" t="str">
        <f>IF(AND(ISNUMBER(O143),ISNUMBER(O144)), O143/O144*365, "")</f>
        <v/>
      </c>
      <c r="P142" s="12"/>
      <c r="Q142" s="12"/>
      <c r="R142" s="12"/>
      <c r="S142" s="12"/>
      <c r="T142" s="12"/>
      <c r="U142" s="12"/>
      <c r="X142" s="26" t="s">
        <v>166</v>
      </c>
      <c r="Y142" s="26" t="s">
        <v>167</v>
      </c>
      <c r="Z142" s="26" t="s">
        <v>3892</v>
      </c>
      <c r="AA142" s="26" t="s">
        <v>16</v>
      </c>
      <c r="AB142" s="26"/>
    </row>
    <row r="143" spans="1:28" s="14" customFormat="1">
      <c r="A143" s="13"/>
      <c r="B143" s="13" t="s">
        <v>3506</v>
      </c>
      <c r="C143" s="13" t="s">
        <v>3507</v>
      </c>
      <c r="D143" s="13" t="s">
        <v>556</v>
      </c>
      <c r="E143" s="36"/>
      <c r="F143" s="36"/>
      <c r="G143" s="36"/>
      <c r="H143" s="36"/>
      <c r="I143" s="4"/>
      <c r="J143" s="36"/>
      <c r="K143" s="4"/>
      <c r="L143" s="36"/>
      <c r="M143" s="4"/>
      <c r="N143" s="36"/>
      <c r="O143" s="4"/>
      <c r="P143" s="36"/>
      <c r="Q143" s="36"/>
      <c r="R143" s="36"/>
      <c r="S143" s="12"/>
      <c r="T143" s="12"/>
      <c r="U143" s="12"/>
      <c r="X143" s="26" t="s">
        <v>168</v>
      </c>
      <c r="Y143" s="26" t="s">
        <v>169</v>
      </c>
      <c r="Z143" s="26" t="s">
        <v>524</v>
      </c>
      <c r="AA143" s="26" t="s">
        <v>26</v>
      </c>
      <c r="AB143" s="26"/>
    </row>
    <row r="144" spans="1:28" s="14" customFormat="1">
      <c r="A144" s="13"/>
      <c r="B144" s="13" t="s">
        <v>3509</v>
      </c>
      <c r="C144" s="13" t="s">
        <v>3510</v>
      </c>
      <c r="D144" s="13" t="s">
        <v>556</v>
      </c>
      <c r="E144" s="36"/>
      <c r="F144" s="36"/>
      <c r="G144" s="36"/>
      <c r="H144" s="36"/>
      <c r="I144" s="4"/>
      <c r="J144" s="36"/>
      <c r="K144" s="4"/>
      <c r="L144" s="36"/>
      <c r="M144" s="4"/>
      <c r="N144" s="36"/>
      <c r="O144" s="4"/>
      <c r="P144" s="36"/>
      <c r="Q144" s="36"/>
      <c r="R144" s="36"/>
      <c r="S144" s="12"/>
      <c r="T144" s="12"/>
      <c r="U144" s="12"/>
      <c r="X144" s="26" t="s">
        <v>170</v>
      </c>
      <c r="Y144" s="26" t="s">
        <v>171</v>
      </c>
      <c r="Z144" s="26" t="s">
        <v>524</v>
      </c>
      <c r="AA144" s="26" t="s">
        <v>62</v>
      </c>
      <c r="AB144" s="26"/>
    </row>
    <row r="145" spans="1:28" s="14" customFormat="1">
      <c r="A145" s="13"/>
      <c r="B145" s="13" t="s">
        <v>4805</v>
      </c>
      <c r="C145" s="13" t="s">
        <v>3513</v>
      </c>
      <c r="D145" s="13" t="s">
        <v>556</v>
      </c>
      <c r="E145" s="36"/>
      <c r="F145" s="36"/>
      <c r="G145" s="36"/>
      <c r="H145" s="36"/>
      <c r="I145" s="4"/>
      <c r="J145" s="36"/>
      <c r="K145" s="4"/>
      <c r="L145" s="36"/>
      <c r="M145" s="4"/>
      <c r="N145" s="36"/>
      <c r="O145" s="4"/>
      <c r="P145" s="36"/>
      <c r="Q145" s="36"/>
      <c r="R145" s="36"/>
      <c r="S145" s="12"/>
      <c r="T145" s="12"/>
      <c r="U145" s="12"/>
      <c r="X145" s="26" t="s">
        <v>172</v>
      </c>
      <c r="Y145" s="26" t="s">
        <v>173</v>
      </c>
      <c r="Z145" s="26" t="s">
        <v>524</v>
      </c>
      <c r="AA145" s="26" t="s">
        <v>16</v>
      </c>
      <c r="AB145" s="26"/>
    </row>
    <row r="146" spans="1:28" s="14" customFormat="1" ht="30">
      <c r="A146" s="11"/>
      <c r="B146" s="11" t="s">
        <v>3535</v>
      </c>
      <c r="C146" s="11" t="s">
        <v>3536</v>
      </c>
      <c r="D146" s="11" t="s">
        <v>556</v>
      </c>
      <c r="E146" s="3">
        <v>0</v>
      </c>
      <c r="F146" s="36"/>
      <c r="G146" s="3">
        <v>0</v>
      </c>
      <c r="H146" s="3"/>
      <c r="I146" s="5" t="e">
        <f>IF(AND(ISNUMBER(I147),ISNUMBER(I148),ISNUMBER(I149)), (I147+I148)/I149, "")</f>
        <v>#DIV/0!</v>
      </c>
      <c r="J146" s="3"/>
      <c r="K146" s="5" t="e">
        <f>IF(AND(ISNUMBER(K147),ISNUMBER(K148),ISNUMBER(K149)), (K147+K148)/K149, "")</f>
        <v>#DIV/0!</v>
      </c>
      <c r="L146" s="3"/>
      <c r="M146" s="5" t="str">
        <f>IF(AND(ISNUMBER(M147),ISNUMBER(M148),ISNUMBER(M149)), (M147+M148)/M149, "")</f>
        <v/>
      </c>
      <c r="N146" s="3"/>
      <c r="O146" s="5" t="str">
        <f>IF(AND(ISNUMBER(O147),ISNUMBER(O148),ISNUMBER(O149)), (O147+O148)/O149, "")</f>
        <v/>
      </c>
      <c r="P146" s="12"/>
      <c r="Q146" s="12"/>
      <c r="R146" s="12"/>
      <c r="S146" s="12"/>
      <c r="T146" s="12"/>
      <c r="U146" s="12"/>
      <c r="X146" s="26" t="s">
        <v>174</v>
      </c>
      <c r="Y146" s="26" t="s">
        <v>175</v>
      </c>
      <c r="Z146" s="26" t="s">
        <v>524</v>
      </c>
      <c r="AA146" s="26" t="s">
        <v>16</v>
      </c>
      <c r="AB146" s="26"/>
    </row>
    <row r="147" spans="1:28" s="14" customFormat="1">
      <c r="A147" s="13"/>
      <c r="B147" s="13" t="s">
        <v>3541</v>
      </c>
      <c r="C147" s="13" t="s">
        <v>3542</v>
      </c>
      <c r="D147" s="13" t="s">
        <v>556</v>
      </c>
      <c r="E147" s="36"/>
      <c r="F147" s="36"/>
      <c r="G147" s="36"/>
      <c r="H147" s="36"/>
      <c r="I147" s="4">
        <v>0</v>
      </c>
      <c r="J147" s="36"/>
      <c r="K147" s="4">
        <v>0</v>
      </c>
      <c r="L147" s="36"/>
      <c r="M147" s="4"/>
      <c r="N147" s="36"/>
      <c r="O147" s="4"/>
      <c r="P147" s="36"/>
      <c r="Q147" s="36"/>
      <c r="R147" s="36"/>
      <c r="S147" s="12"/>
      <c r="T147" s="12"/>
      <c r="U147" s="12"/>
      <c r="X147" s="26" t="s">
        <v>176</v>
      </c>
      <c r="Y147" s="26" t="s">
        <v>177</v>
      </c>
      <c r="Z147" s="26" t="s">
        <v>3892</v>
      </c>
      <c r="AA147" s="26" t="s">
        <v>11</v>
      </c>
      <c r="AB147" s="26"/>
    </row>
    <row r="148" spans="1:28" s="14" customFormat="1">
      <c r="A148" s="13"/>
      <c r="B148" s="13" t="s">
        <v>3544</v>
      </c>
      <c r="C148" s="13" t="s">
        <v>3545</v>
      </c>
      <c r="D148" s="13" t="s">
        <v>556</v>
      </c>
      <c r="E148" s="36"/>
      <c r="F148" s="36"/>
      <c r="G148" s="36"/>
      <c r="H148" s="36"/>
      <c r="I148" s="4">
        <v>0</v>
      </c>
      <c r="J148" s="36"/>
      <c r="K148" s="4">
        <v>0</v>
      </c>
      <c r="L148" s="36"/>
      <c r="M148" s="4"/>
      <c r="N148" s="36"/>
      <c r="O148" s="4"/>
      <c r="P148" s="36"/>
      <c r="Q148" s="36"/>
      <c r="R148" s="36"/>
      <c r="S148" s="12"/>
      <c r="T148" s="12"/>
      <c r="U148" s="12"/>
      <c r="X148" s="26" t="s">
        <v>178</v>
      </c>
      <c r="Y148" s="26" t="s">
        <v>179</v>
      </c>
      <c r="Z148" s="26" t="s">
        <v>524</v>
      </c>
      <c r="AA148" s="26" t="s">
        <v>26</v>
      </c>
      <c r="AB148" s="26"/>
    </row>
    <row r="149" spans="1:28" s="14" customFormat="1">
      <c r="A149" s="13"/>
      <c r="B149" s="13" t="s">
        <v>3547</v>
      </c>
      <c r="C149" s="13" t="s">
        <v>3548</v>
      </c>
      <c r="D149" s="13" t="s">
        <v>556</v>
      </c>
      <c r="E149" s="36"/>
      <c r="F149" s="36"/>
      <c r="G149" s="36"/>
      <c r="H149" s="36"/>
      <c r="I149" s="4">
        <v>0</v>
      </c>
      <c r="J149" s="36"/>
      <c r="K149" s="4">
        <v>0</v>
      </c>
      <c r="L149" s="36"/>
      <c r="M149" s="4"/>
      <c r="N149" s="36"/>
      <c r="O149" s="4"/>
      <c r="P149" s="36"/>
      <c r="Q149" s="36"/>
      <c r="R149" s="36"/>
      <c r="S149" s="12"/>
      <c r="T149" s="12"/>
      <c r="U149" s="12"/>
      <c r="X149" s="26" t="s">
        <v>180</v>
      </c>
      <c r="Y149" s="26" t="s">
        <v>181</v>
      </c>
      <c r="Z149" s="26" t="s">
        <v>524</v>
      </c>
      <c r="AA149" s="26" t="s">
        <v>26</v>
      </c>
      <c r="AB149" s="26"/>
    </row>
    <row r="150" spans="1:28" s="14" customFormat="1">
      <c r="A150" s="11"/>
      <c r="B150" s="11" t="s">
        <v>3654</v>
      </c>
      <c r="C150" s="11" t="s">
        <v>3655</v>
      </c>
      <c r="D150" s="11" t="s">
        <v>556</v>
      </c>
      <c r="E150" s="3">
        <v>100</v>
      </c>
      <c r="F150" s="36"/>
      <c r="G150" s="3">
        <v>100</v>
      </c>
      <c r="H150" s="3"/>
      <c r="I150" s="5" t="str">
        <f>IF(AND(ISNUMBER(I151),ISNUMBER(I152)), I151/I152, "")</f>
        <v/>
      </c>
      <c r="J150" s="3"/>
      <c r="K150" s="5" t="str">
        <f>IF(AND(ISNUMBER(K151),ISNUMBER(K152)), K151/K152, "")</f>
        <v/>
      </c>
      <c r="L150" s="3"/>
      <c r="M150" s="5" t="str">
        <f>IF(AND(ISNUMBER(M151),ISNUMBER(M152)), M151/M152, "")</f>
        <v/>
      </c>
      <c r="N150" s="3"/>
      <c r="O150" s="5" t="str">
        <f>IF(AND(ISNUMBER(O151),ISNUMBER(O152)), O151/O152, "")</f>
        <v/>
      </c>
      <c r="P150" s="12"/>
      <c r="Q150" s="12"/>
      <c r="R150" s="12"/>
      <c r="S150" s="12"/>
      <c r="T150" s="12"/>
      <c r="U150" s="12"/>
      <c r="X150" s="26" t="s">
        <v>182</v>
      </c>
      <c r="Y150" s="26" t="s">
        <v>183</v>
      </c>
      <c r="Z150" s="26" t="s">
        <v>525</v>
      </c>
      <c r="AA150" s="26" t="s">
        <v>62</v>
      </c>
      <c r="AB150" s="26"/>
    </row>
    <row r="151" spans="1:28" s="14" customFormat="1">
      <c r="A151" s="13"/>
      <c r="B151" s="13" t="s">
        <v>3663</v>
      </c>
      <c r="C151" s="13" t="s">
        <v>3664</v>
      </c>
      <c r="D151" s="13" t="s">
        <v>556</v>
      </c>
      <c r="E151" s="36"/>
      <c r="F151" s="36"/>
      <c r="G151" s="36"/>
      <c r="H151" s="36"/>
      <c r="I151" s="4"/>
      <c r="J151" s="36"/>
      <c r="K151" s="4"/>
      <c r="L151" s="36"/>
      <c r="M151" s="4"/>
      <c r="N151" s="36"/>
      <c r="O151" s="4"/>
      <c r="P151" s="36"/>
      <c r="Q151" s="36"/>
      <c r="R151" s="36"/>
      <c r="S151" s="12"/>
      <c r="T151" s="12"/>
      <c r="U151" s="12"/>
      <c r="X151" s="26" t="s">
        <v>478</v>
      </c>
      <c r="Y151" s="26" t="s">
        <v>479</v>
      </c>
      <c r="Z151" s="26" t="s">
        <v>524</v>
      </c>
      <c r="AA151" s="26" t="s">
        <v>442</v>
      </c>
      <c r="AB151" s="26"/>
    </row>
    <row r="152" spans="1:28" s="14" customFormat="1">
      <c r="A152" s="13"/>
      <c r="B152" s="13" t="s">
        <v>3668</v>
      </c>
      <c r="C152" s="13" t="s">
        <v>3669</v>
      </c>
      <c r="D152" s="13" t="s">
        <v>556</v>
      </c>
      <c r="E152" s="36"/>
      <c r="F152" s="36"/>
      <c r="G152" s="36"/>
      <c r="H152" s="36"/>
      <c r="I152" s="4"/>
      <c r="J152" s="36"/>
      <c r="K152" s="4"/>
      <c r="L152" s="36"/>
      <c r="M152" s="4"/>
      <c r="N152" s="36"/>
      <c r="O152" s="4"/>
      <c r="P152" s="36"/>
      <c r="Q152" s="36"/>
      <c r="R152" s="36"/>
      <c r="S152" s="12"/>
      <c r="T152" s="12"/>
      <c r="U152" s="12"/>
      <c r="X152" s="26" t="s">
        <v>184</v>
      </c>
      <c r="Y152" s="26" t="s">
        <v>185</v>
      </c>
      <c r="Z152" s="26" t="s">
        <v>524</v>
      </c>
      <c r="AA152" s="26" t="s">
        <v>39</v>
      </c>
      <c r="AB152" s="26"/>
    </row>
    <row r="153" spans="1:28" s="14" customFormat="1">
      <c r="A153" s="11"/>
      <c r="B153" s="11" t="s">
        <v>3671</v>
      </c>
      <c r="C153" s="11" t="s">
        <v>3672</v>
      </c>
      <c r="D153" s="11" t="s">
        <v>556</v>
      </c>
      <c r="E153" s="3">
        <v>3</v>
      </c>
      <c r="F153" s="36"/>
      <c r="G153" s="3">
        <v>0</v>
      </c>
      <c r="H153" s="3"/>
      <c r="I153" s="5">
        <f>IF(AND(ISNUMBER(I154),ISNUMBER(I155)), I154/I155, "")</f>
        <v>0</v>
      </c>
      <c r="J153" s="3"/>
      <c r="K153" s="5" t="e">
        <f>IF(AND(ISNUMBER(K154),ISNUMBER(K155)), K154/K155, "")</f>
        <v>#DIV/0!</v>
      </c>
      <c r="L153" s="3"/>
      <c r="M153" s="5" t="str">
        <f>IF(AND(ISNUMBER(M154),ISNUMBER(M155)), M154/M155, "")</f>
        <v/>
      </c>
      <c r="N153" s="3"/>
      <c r="O153" s="5" t="str">
        <f>IF(AND(ISNUMBER(O154),ISNUMBER(O155)), O154/O155, "")</f>
        <v/>
      </c>
      <c r="P153" s="12"/>
      <c r="Q153" s="12"/>
      <c r="R153" s="12"/>
      <c r="S153" s="12"/>
      <c r="T153" s="12"/>
      <c r="U153" s="12"/>
      <c r="X153" s="26" t="s">
        <v>480</v>
      </c>
      <c r="Y153" s="26" t="s">
        <v>481</v>
      </c>
      <c r="Z153" s="26" t="s">
        <v>524</v>
      </c>
      <c r="AA153" s="26" t="s">
        <v>23</v>
      </c>
      <c r="AB153" s="26"/>
    </row>
    <row r="154" spans="1:28" s="14" customFormat="1">
      <c r="A154" s="13"/>
      <c r="B154" s="13" t="s">
        <v>3678</v>
      </c>
      <c r="C154" s="13" t="s">
        <v>3679</v>
      </c>
      <c r="D154" s="13" t="s">
        <v>556</v>
      </c>
      <c r="E154" s="36"/>
      <c r="F154" s="36"/>
      <c r="G154" s="36"/>
      <c r="H154" s="36"/>
      <c r="I154" s="4">
        <v>0</v>
      </c>
      <c r="J154" s="36"/>
      <c r="K154" s="4">
        <v>0</v>
      </c>
      <c r="L154" s="36"/>
      <c r="M154" s="4"/>
      <c r="N154" s="36"/>
      <c r="O154" s="4"/>
      <c r="P154" s="36"/>
      <c r="Q154" s="36"/>
      <c r="R154" s="36"/>
      <c r="S154" s="12"/>
      <c r="T154" s="12"/>
      <c r="U154" s="12"/>
      <c r="X154" s="26" t="s">
        <v>186</v>
      </c>
      <c r="Y154" s="26" t="s">
        <v>187</v>
      </c>
      <c r="Z154" s="26" t="s">
        <v>3892</v>
      </c>
      <c r="AA154" s="26" t="s">
        <v>23</v>
      </c>
      <c r="AB154" s="26"/>
    </row>
    <row r="155" spans="1:28" s="14" customFormat="1">
      <c r="A155" s="13"/>
      <c r="B155" s="13" t="s">
        <v>3681</v>
      </c>
      <c r="C155" s="13" t="s">
        <v>3682</v>
      </c>
      <c r="D155" s="13" t="s">
        <v>556</v>
      </c>
      <c r="E155" s="36"/>
      <c r="F155" s="36"/>
      <c r="G155" s="36"/>
      <c r="H155" s="36"/>
      <c r="I155" s="4">
        <v>3</v>
      </c>
      <c r="J155" s="36"/>
      <c r="K155" s="4">
        <v>0</v>
      </c>
      <c r="L155" s="36"/>
      <c r="M155" s="4"/>
      <c r="N155" s="36"/>
      <c r="O155" s="4"/>
      <c r="P155" s="36"/>
      <c r="Q155" s="36"/>
      <c r="R155" s="36"/>
      <c r="S155" s="12"/>
      <c r="T155" s="12"/>
      <c r="U155" s="12"/>
      <c r="X155" s="26" t="s">
        <v>188</v>
      </c>
      <c r="Y155" s="26" t="s">
        <v>189</v>
      </c>
      <c r="Z155" s="26" t="s">
        <v>524</v>
      </c>
      <c r="AA155" s="26" t="s">
        <v>89</v>
      </c>
      <c r="AB155" s="26"/>
    </row>
    <row r="156" spans="1:28" s="14" customFormat="1">
      <c r="A156" s="11"/>
      <c r="B156" s="11" t="s">
        <v>3712</v>
      </c>
      <c r="C156" s="11" t="s">
        <v>3713</v>
      </c>
      <c r="D156" s="11" t="s">
        <v>556</v>
      </c>
      <c r="E156" s="3"/>
      <c r="F156" s="36"/>
      <c r="G156" s="3"/>
      <c r="H156" s="3"/>
      <c r="I156" s="5" t="str">
        <f>IF(AND(ISNUMBER(I157),ISNUMBER(I158),ISNUMBER(I159)), (I157-I158)/I159*365, "")</f>
        <v/>
      </c>
      <c r="J156" s="3"/>
      <c r="K156" s="5" t="str">
        <f>IF(AND(ISNUMBER(K157),ISNUMBER(K158),ISNUMBER(K159)), (K157-K158)/K159*365, "")</f>
        <v/>
      </c>
      <c r="L156" s="3"/>
      <c r="M156" s="5" t="str">
        <f>IF(AND(ISNUMBER(M157),ISNUMBER(M158),ISNUMBER(M159)), (M157-M158)/M159*365, "")</f>
        <v/>
      </c>
      <c r="N156" s="3"/>
      <c r="O156" s="5" t="str">
        <f>IF(AND(ISNUMBER(O157),ISNUMBER(O158),ISNUMBER(O159)), (O157-O158)/O159*365, "")</f>
        <v/>
      </c>
      <c r="P156" s="12"/>
      <c r="Q156" s="12"/>
      <c r="R156" s="12"/>
      <c r="S156" s="12"/>
      <c r="T156" s="12"/>
      <c r="U156" s="12"/>
      <c r="X156" s="26" t="s">
        <v>190</v>
      </c>
      <c r="Y156" s="26" t="s">
        <v>191</v>
      </c>
      <c r="Z156" s="26" t="s">
        <v>524</v>
      </c>
      <c r="AA156" s="26" t="s">
        <v>62</v>
      </c>
      <c r="AB156" s="26"/>
    </row>
    <row r="157" spans="1:28" s="14" customFormat="1">
      <c r="A157" s="13"/>
      <c r="B157" s="13" t="s">
        <v>3718</v>
      </c>
      <c r="C157" s="13" t="s">
        <v>3719</v>
      </c>
      <c r="D157" s="13" t="s">
        <v>556</v>
      </c>
      <c r="E157" s="36"/>
      <c r="F157" s="36"/>
      <c r="G157" s="36"/>
      <c r="H157" s="36"/>
      <c r="I157" s="4"/>
      <c r="J157" s="36"/>
      <c r="K157" s="4"/>
      <c r="L157" s="36"/>
      <c r="M157" s="4"/>
      <c r="N157" s="36"/>
      <c r="O157" s="4"/>
      <c r="P157" s="36"/>
      <c r="Q157" s="36"/>
      <c r="R157" s="36"/>
      <c r="S157" s="12"/>
      <c r="T157" s="12"/>
      <c r="U157" s="12"/>
      <c r="X157" s="26" t="s">
        <v>192</v>
      </c>
      <c r="Y157" s="26" t="s">
        <v>193</v>
      </c>
      <c r="Z157" s="26" t="s">
        <v>3892</v>
      </c>
      <c r="AA157" s="26" t="s">
        <v>39</v>
      </c>
      <c r="AB157" s="26"/>
    </row>
    <row r="158" spans="1:28" s="14" customFormat="1">
      <c r="A158" s="13"/>
      <c r="B158" s="13" t="s">
        <v>3721</v>
      </c>
      <c r="C158" s="13" t="s">
        <v>3722</v>
      </c>
      <c r="D158" s="13" t="s">
        <v>556</v>
      </c>
      <c r="E158" s="36"/>
      <c r="F158" s="36"/>
      <c r="G158" s="36"/>
      <c r="H158" s="36"/>
      <c r="I158" s="4"/>
      <c r="J158" s="36"/>
      <c r="K158" s="4"/>
      <c r="L158" s="36"/>
      <c r="M158" s="4"/>
      <c r="N158" s="36"/>
      <c r="O158" s="4"/>
      <c r="P158" s="36"/>
      <c r="Q158" s="36"/>
      <c r="R158" s="36"/>
      <c r="S158" s="12"/>
      <c r="T158" s="12"/>
      <c r="U158" s="12"/>
      <c r="X158" s="26" t="s">
        <v>194</v>
      </c>
      <c r="Y158" s="26" t="s">
        <v>195</v>
      </c>
      <c r="Z158" s="26" t="s">
        <v>3892</v>
      </c>
      <c r="AA158" s="26" t="s">
        <v>39</v>
      </c>
      <c r="AB158" s="26"/>
    </row>
    <row r="159" spans="1:28" s="14" customFormat="1">
      <c r="A159" s="13"/>
      <c r="B159" s="13" t="s">
        <v>3724</v>
      </c>
      <c r="C159" s="13" t="s">
        <v>3725</v>
      </c>
      <c r="D159" s="13" t="s">
        <v>556</v>
      </c>
      <c r="E159" s="36"/>
      <c r="F159" s="36"/>
      <c r="G159" s="36"/>
      <c r="H159" s="36"/>
      <c r="I159" s="4"/>
      <c r="J159" s="36"/>
      <c r="K159" s="4"/>
      <c r="L159" s="36"/>
      <c r="M159" s="4"/>
      <c r="N159" s="36"/>
      <c r="O159" s="4"/>
      <c r="P159" s="36"/>
      <c r="Q159" s="36"/>
      <c r="R159" s="36"/>
      <c r="S159" s="12"/>
      <c r="T159" s="12"/>
      <c r="U159" s="12"/>
      <c r="X159" s="26" t="s">
        <v>196</v>
      </c>
      <c r="Y159" s="26" t="s">
        <v>197</v>
      </c>
      <c r="Z159" s="26" t="s">
        <v>524</v>
      </c>
      <c r="AA159" s="26" t="s">
        <v>62</v>
      </c>
      <c r="AB159" s="26"/>
    </row>
    <row r="160" spans="1:28" s="14" customFormat="1">
      <c r="A160" s="13"/>
      <c r="B160" s="13" t="s">
        <v>3727</v>
      </c>
      <c r="C160" s="13" t="s">
        <v>3728</v>
      </c>
      <c r="D160" s="13" t="s">
        <v>556</v>
      </c>
      <c r="E160" s="36"/>
      <c r="F160" s="36"/>
      <c r="G160" s="36"/>
      <c r="H160" s="36"/>
      <c r="I160" s="4"/>
      <c r="J160" s="36"/>
      <c r="K160" s="4"/>
      <c r="L160" s="36"/>
      <c r="M160" s="4"/>
      <c r="N160" s="36"/>
      <c r="O160" s="4"/>
      <c r="P160" s="36"/>
      <c r="Q160" s="36"/>
      <c r="R160" s="36"/>
      <c r="S160" s="12"/>
      <c r="T160" s="12"/>
      <c r="U160" s="12"/>
      <c r="X160" s="26" t="s">
        <v>198</v>
      </c>
      <c r="Y160" s="26" t="s">
        <v>199</v>
      </c>
      <c r="Z160" s="26" t="s">
        <v>524</v>
      </c>
      <c r="AA160" s="26" t="s">
        <v>6</v>
      </c>
      <c r="AB160" s="26"/>
    </row>
    <row r="161" spans="1:28" s="14" customFormat="1">
      <c r="A161" s="11"/>
      <c r="B161" s="11" t="s">
        <v>3730</v>
      </c>
      <c r="C161" s="11" t="s">
        <v>3731</v>
      </c>
      <c r="D161" s="11" t="s">
        <v>556</v>
      </c>
      <c r="E161" s="3">
        <v>30</v>
      </c>
      <c r="F161" s="36"/>
      <c r="G161" s="3">
        <v>30</v>
      </c>
      <c r="H161" s="3"/>
      <c r="I161" s="5" t="str">
        <f>IF(AND(ISNUMBER(I162),ISNUMBER(I163),ISNUMBER(I164),ISNUMBER(I165)), (I162+I163-I164-I165)/I163, "")</f>
        <v/>
      </c>
      <c r="J161" s="3"/>
      <c r="K161" s="5" t="str">
        <f>IF(AND(ISNUMBER(K162),ISNUMBER(K163),ISNUMBER(K164),ISNUMBER(K165)), (K162+K163-K164-K165)/K163, "")</f>
        <v/>
      </c>
      <c r="L161" s="3"/>
      <c r="M161" s="5" t="str">
        <f>IF(AND(ISNUMBER(M162),ISNUMBER(M163),ISNUMBER(M164),ISNUMBER(M165)), (M162+M163-M164-M165)/M163, "")</f>
        <v/>
      </c>
      <c r="N161" s="3"/>
      <c r="O161" s="5" t="str">
        <f>IF(AND(ISNUMBER(O162),ISNUMBER(O163),ISNUMBER(O164),ISNUMBER(O165)), (O162+O163-O164-O165)/O163, "")</f>
        <v/>
      </c>
      <c r="P161" s="12"/>
      <c r="Q161" s="12"/>
      <c r="R161" s="12"/>
      <c r="S161" s="12"/>
      <c r="T161" s="12"/>
      <c r="U161" s="12"/>
      <c r="X161" s="26" t="s">
        <v>200</v>
      </c>
      <c r="Y161" s="26" t="s">
        <v>201</v>
      </c>
      <c r="Z161" s="26" t="s">
        <v>524</v>
      </c>
      <c r="AA161" s="26" t="s">
        <v>16</v>
      </c>
      <c r="AB161" s="26"/>
    </row>
    <row r="162" spans="1:28" s="14" customFormat="1">
      <c r="A162" s="13"/>
      <c r="B162" s="13" t="s">
        <v>3736</v>
      </c>
      <c r="C162" s="13" t="s">
        <v>3737</v>
      </c>
      <c r="D162" s="13" t="s">
        <v>556</v>
      </c>
      <c r="E162" s="36"/>
      <c r="F162" s="36"/>
      <c r="G162" s="36"/>
      <c r="H162" s="36"/>
      <c r="I162" s="4"/>
      <c r="J162" s="36"/>
      <c r="K162" s="4"/>
      <c r="L162" s="36"/>
      <c r="M162" s="4"/>
      <c r="N162" s="36"/>
      <c r="O162" s="4"/>
      <c r="P162" s="36"/>
      <c r="Q162" s="36"/>
      <c r="R162" s="36"/>
      <c r="S162" s="12"/>
      <c r="T162" s="12"/>
      <c r="U162" s="12"/>
      <c r="X162" s="26" t="s">
        <v>482</v>
      </c>
      <c r="Y162" s="26" t="s">
        <v>483</v>
      </c>
      <c r="Z162" s="26" t="s">
        <v>3892</v>
      </c>
      <c r="AA162" s="26" t="s">
        <v>23</v>
      </c>
      <c r="AB162" s="26"/>
    </row>
    <row r="163" spans="1:28" s="14" customFormat="1">
      <c r="A163" s="13"/>
      <c r="B163" s="13" t="s">
        <v>3739</v>
      </c>
      <c r="C163" s="13" t="s">
        <v>3740</v>
      </c>
      <c r="D163" s="13" t="s">
        <v>556</v>
      </c>
      <c r="E163" s="36"/>
      <c r="F163" s="36"/>
      <c r="G163" s="36"/>
      <c r="H163" s="36"/>
      <c r="I163" s="4"/>
      <c r="J163" s="36"/>
      <c r="K163" s="4"/>
      <c r="L163" s="36"/>
      <c r="M163" s="4"/>
      <c r="N163" s="36"/>
      <c r="O163" s="4"/>
      <c r="P163" s="36"/>
      <c r="Q163" s="36"/>
      <c r="R163" s="36"/>
      <c r="S163" s="12"/>
      <c r="T163" s="12"/>
      <c r="U163" s="12"/>
      <c r="X163" s="26" t="s">
        <v>202</v>
      </c>
      <c r="Y163" s="26" t="s">
        <v>203</v>
      </c>
      <c r="Z163" s="26" t="s">
        <v>524</v>
      </c>
      <c r="AA163" s="26" t="s">
        <v>23</v>
      </c>
      <c r="AB163" s="26"/>
    </row>
    <row r="164" spans="1:28" s="14" customFormat="1">
      <c r="A164" s="13"/>
      <c r="B164" s="13" t="s">
        <v>3741</v>
      </c>
      <c r="C164" s="13" t="s">
        <v>3742</v>
      </c>
      <c r="D164" s="13" t="s">
        <v>556</v>
      </c>
      <c r="E164" s="36"/>
      <c r="F164" s="36"/>
      <c r="G164" s="36"/>
      <c r="H164" s="36"/>
      <c r="I164" s="4"/>
      <c r="J164" s="36"/>
      <c r="K164" s="4"/>
      <c r="L164" s="36"/>
      <c r="M164" s="4"/>
      <c r="N164" s="36"/>
      <c r="O164" s="4"/>
      <c r="P164" s="36"/>
      <c r="Q164" s="36"/>
      <c r="R164" s="36"/>
      <c r="S164" s="12"/>
      <c r="T164" s="12"/>
      <c r="U164" s="12"/>
      <c r="X164" s="26" t="s">
        <v>204</v>
      </c>
      <c r="Y164" s="26" t="s">
        <v>205</v>
      </c>
      <c r="Z164" s="26" t="s">
        <v>3892</v>
      </c>
      <c r="AA164" s="26" t="s">
        <v>62</v>
      </c>
      <c r="AB164" s="26"/>
    </row>
    <row r="165" spans="1:28" s="14" customFormat="1">
      <c r="A165" s="13"/>
      <c r="B165" s="13" t="s">
        <v>3744</v>
      </c>
      <c r="C165" s="13" t="s">
        <v>3745</v>
      </c>
      <c r="D165" s="13" t="s">
        <v>556</v>
      </c>
      <c r="E165" s="36"/>
      <c r="F165" s="36"/>
      <c r="G165" s="36"/>
      <c r="H165" s="36"/>
      <c r="I165" s="4">
        <v>0</v>
      </c>
      <c r="J165" s="36"/>
      <c r="K165" s="4">
        <v>0</v>
      </c>
      <c r="L165" s="36"/>
      <c r="M165" s="4"/>
      <c r="N165" s="36"/>
      <c r="O165" s="4"/>
      <c r="P165" s="36"/>
      <c r="Q165" s="36"/>
      <c r="R165" s="36"/>
      <c r="S165" s="12"/>
      <c r="T165" s="12"/>
      <c r="U165" s="12"/>
      <c r="X165" s="26" t="s">
        <v>206</v>
      </c>
      <c r="Y165" s="26" t="s">
        <v>207</v>
      </c>
      <c r="Z165" s="26" t="s">
        <v>524</v>
      </c>
      <c r="AA165" s="26" t="s">
        <v>39</v>
      </c>
      <c r="AB165" s="26"/>
    </row>
    <row r="166" spans="1:28" s="14" customFormat="1" ht="15.75">
      <c r="A166" s="47"/>
      <c r="B166" s="47" t="s">
        <v>556</v>
      </c>
      <c r="C166" s="47" t="s">
        <v>4682</v>
      </c>
      <c r="D166" s="10" t="s">
        <v>556</v>
      </c>
      <c r="E166" s="10"/>
      <c r="F166" s="10"/>
      <c r="G166" s="10"/>
      <c r="H166" s="10"/>
      <c r="I166" s="10"/>
      <c r="J166" s="10"/>
      <c r="K166" s="10"/>
      <c r="L166" s="10"/>
      <c r="M166" s="10"/>
      <c r="N166" s="10"/>
      <c r="O166" s="10"/>
      <c r="P166" s="10"/>
      <c r="Q166" s="10"/>
      <c r="R166" s="10"/>
      <c r="S166" s="10"/>
      <c r="T166" s="10"/>
      <c r="U166" s="10"/>
      <c r="X166" s="26" t="s">
        <v>208</v>
      </c>
      <c r="Y166" s="26" t="s">
        <v>209</v>
      </c>
      <c r="Z166" s="26" t="s">
        <v>524</v>
      </c>
      <c r="AA166" s="26" t="s">
        <v>11</v>
      </c>
      <c r="AB166" s="26"/>
    </row>
    <row r="167" spans="1:28" s="14" customFormat="1">
      <c r="A167" s="11"/>
      <c r="B167" s="11" t="s">
        <v>4683</v>
      </c>
      <c r="C167" s="11" t="s">
        <v>3968</v>
      </c>
      <c r="D167" s="11" t="s">
        <v>556</v>
      </c>
      <c r="E167" s="3">
        <v>1</v>
      </c>
      <c r="F167" s="36"/>
      <c r="G167" s="36"/>
      <c r="H167" s="36"/>
      <c r="I167" s="4">
        <v>2</v>
      </c>
      <c r="J167" s="36"/>
      <c r="K167" s="4">
        <v>0</v>
      </c>
      <c r="L167" s="36"/>
      <c r="M167" s="4"/>
      <c r="N167" s="36"/>
      <c r="O167" s="4"/>
      <c r="P167" s="36"/>
      <c r="Q167" s="36"/>
      <c r="R167" s="36"/>
      <c r="S167" s="36"/>
      <c r="T167" s="36"/>
      <c r="U167" s="36"/>
      <c r="X167" s="26" t="s">
        <v>484</v>
      </c>
      <c r="Y167" s="26" t="s">
        <v>485</v>
      </c>
      <c r="Z167" s="26" t="s">
        <v>526</v>
      </c>
      <c r="AA167" s="26" t="s">
        <v>62</v>
      </c>
      <c r="AB167" s="26"/>
    </row>
    <row r="168" spans="1:28" s="14" customFormat="1">
      <c r="A168" s="11"/>
      <c r="B168" s="11" t="s">
        <v>4684</v>
      </c>
      <c r="C168" s="11" t="s">
        <v>3977</v>
      </c>
      <c r="D168" s="11" t="s">
        <v>556</v>
      </c>
      <c r="E168" s="3">
        <v>12</v>
      </c>
      <c r="F168" s="36"/>
      <c r="G168" s="36"/>
      <c r="H168" s="36"/>
      <c r="I168" s="4">
        <v>3</v>
      </c>
      <c r="J168" s="36"/>
      <c r="K168" s="4">
        <v>3</v>
      </c>
      <c r="L168" s="36"/>
      <c r="M168" s="4"/>
      <c r="N168" s="36"/>
      <c r="O168" s="4"/>
      <c r="P168" s="36"/>
      <c r="Q168" s="36"/>
      <c r="R168" s="36"/>
      <c r="S168" s="36"/>
      <c r="T168" s="36"/>
      <c r="U168" s="36"/>
      <c r="X168" s="26" t="s">
        <v>210</v>
      </c>
      <c r="Y168" s="26" t="s">
        <v>211</v>
      </c>
      <c r="Z168" s="26" t="s">
        <v>524</v>
      </c>
      <c r="AA168" s="26" t="s">
        <v>62</v>
      </c>
      <c r="AB168" s="26"/>
    </row>
    <row r="169" spans="1:28" s="14" customFormat="1">
      <c r="A169" s="11"/>
      <c r="B169" s="11" t="s">
        <v>4685</v>
      </c>
      <c r="C169" s="11" t="s">
        <v>3984</v>
      </c>
      <c r="D169" s="11" t="s">
        <v>556</v>
      </c>
      <c r="E169" s="3">
        <v>12</v>
      </c>
      <c r="F169" s="36"/>
      <c r="G169" s="36"/>
      <c r="H169" s="36"/>
      <c r="I169" s="4">
        <v>3</v>
      </c>
      <c r="J169" s="36"/>
      <c r="K169" s="4">
        <v>3</v>
      </c>
      <c r="L169" s="36"/>
      <c r="M169" s="4"/>
      <c r="N169" s="36"/>
      <c r="O169" s="4"/>
      <c r="P169" s="36"/>
      <c r="Q169" s="36"/>
      <c r="R169" s="36"/>
      <c r="S169" s="36"/>
      <c r="T169" s="36"/>
      <c r="U169" s="36"/>
      <c r="X169" s="26" t="s">
        <v>212</v>
      </c>
      <c r="Y169" s="26" t="s">
        <v>213</v>
      </c>
      <c r="Z169" s="26" t="s">
        <v>524</v>
      </c>
      <c r="AA169" s="26" t="s">
        <v>11</v>
      </c>
      <c r="AB169" s="26"/>
    </row>
    <row r="170" spans="1:28" s="14" customFormat="1">
      <c r="A170" s="11"/>
      <c r="B170" s="11" t="s">
        <v>4686</v>
      </c>
      <c r="C170" s="11" t="s">
        <v>3989</v>
      </c>
      <c r="D170" s="11" t="s">
        <v>556</v>
      </c>
      <c r="E170" s="3">
        <v>12</v>
      </c>
      <c r="F170" s="36"/>
      <c r="G170" s="36"/>
      <c r="H170" s="36"/>
      <c r="I170" s="4">
        <v>3</v>
      </c>
      <c r="J170" s="36"/>
      <c r="K170" s="4">
        <v>3</v>
      </c>
      <c r="L170" s="36"/>
      <c r="M170" s="4"/>
      <c r="N170" s="36"/>
      <c r="O170" s="4"/>
      <c r="P170" s="36"/>
      <c r="Q170" s="36"/>
      <c r="R170" s="36"/>
      <c r="S170" s="36"/>
      <c r="T170" s="36"/>
      <c r="U170" s="36"/>
      <c r="X170" s="26" t="s">
        <v>214</v>
      </c>
      <c r="Y170" s="26" t="s">
        <v>215</v>
      </c>
      <c r="Z170" s="26" t="s">
        <v>524</v>
      </c>
      <c r="AA170" s="26" t="s">
        <v>39</v>
      </c>
      <c r="AB170" s="26"/>
    </row>
    <row r="171" spans="1:28" s="14" customFormat="1" ht="30">
      <c r="A171" s="11"/>
      <c r="B171" s="11" t="s">
        <v>4687</v>
      </c>
      <c r="C171" s="11" t="s">
        <v>4000</v>
      </c>
      <c r="D171" s="11" t="s">
        <v>556</v>
      </c>
      <c r="E171" s="3">
        <v>13</v>
      </c>
      <c r="F171" s="36"/>
      <c r="G171" s="36"/>
      <c r="H171" s="36"/>
      <c r="I171" s="4">
        <v>3</v>
      </c>
      <c r="J171" s="36"/>
      <c r="K171" s="4">
        <v>4</v>
      </c>
      <c r="L171" s="36"/>
      <c r="M171" s="4"/>
      <c r="N171" s="36"/>
      <c r="O171" s="4"/>
      <c r="P171" s="36"/>
      <c r="Q171" s="36"/>
      <c r="R171" s="36"/>
      <c r="S171" s="36"/>
      <c r="T171" s="36"/>
      <c r="U171" s="36"/>
      <c r="X171" s="26" t="s">
        <v>216</v>
      </c>
      <c r="Y171" s="26" t="s">
        <v>217</v>
      </c>
      <c r="Z171" s="26" t="s">
        <v>524</v>
      </c>
      <c r="AA171" s="26" t="s">
        <v>23</v>
      </c>
      <c r="AB171" s="26"/>
    </row>
    <row r="172" spans="1:28" s="14" customFormat="1">
      <c r="A172" s="11"/>
      <c r="B172" s="11" t="s">
        <v>4688</v>
      </c>
      <c r="C172" s="11" t="s">
        <v>4006</v>
      </c>
      <c r="D172" s="11" t="s">
        <v>556</v>
      </c>
      <c r="E172" s="3">
        <v>13</v>
      </c>
      <c r="F172" s="36"/>
      <c r="G172" s="36"/>
      <c r="H172" s="36"/>
      <c r="I172" s="4">
        <v>4</v>
      </c>
      <c r="J172" s="36"/>
      <c r="K172" s="4">
        <v>3</v>
      </c>
      <c r="L172" s="36"/>
      <c r="M172" s="4"/>
      <c r="N172" s="36"/>
      <c r="O172" s="4"/>
      <c r="P172" s="36"/>
      <c r="Q172" s="36"/>
      <c r="R172" s="36"/>
      <c r="S172" s="36"/>
      <c r="T172" s="36"/>
      <c r="U172" s="36"/>
      <c r="X172" s="26" t="s">
        <v>218</v>
      </c>
      <c r="Y172" s="26" t="s">
        <v>219</v>
      </c>
      <c r="Z172" s="26" t="s">
        <v>524</v>
      </c>
      <c r="AA172" s="26" t="s">
        <v>62</v>
      </c>
      <c r="AB172" s="26"/>
    </row>
    <row r="173" spans="1:28" s="14" customFormat="1">
      <c r="A173" s="11"/>
      <c r="B173" s="11" t="s">
        <v>4689</v>
      </c>
      <c r="C173" s="11" t="s">
        <v>4011</v>
      </c>
      <c r="D173" s="11" t="s">
        <v>556</v>
      </c>
      <c r="E173" s="3">
        <v>42</v>
      </c>
      <c r="F173" s="36"/>
      <c r="G173" s="36"/>
      <c r="H173" s="36"/>
      <c r="I173" s="4">
        <v>3</v>
      </c>
      <c r="J173" s="36"/>
      <c r="K173" s="4">
        <v>4</v>
      </c>
      <c r="L173" s="36"/>
      <c r="M173" s="4"/>
      <c r="N173" s="36"/>
      <c r="O173" s="4"/>
      <c r="P173" s="36"/>
      <c r="Q173" s="36"/>
      <c r="R173" s="36"/>
      <c r="S173" s="36"/>
      <c r="T173" s="36"/>
      <c r="U173" s="36"/>
      <c r="X173" s="26" t="s">
        <v>220</v>
      </c>
      <c r="Y173" s="26" t="s">
        <v>221</v>
      </c>
      <c r="Z173" s="26" t="s">
        <v>524</v>
      </c>
      <c r="AA173" s="26" t="s">
        <v>16</v>
      </c>
      <c r="AB173" s="26"/>
    </row>
    <row r="174" spans="1:28" s="14" customFormat="1">
      <c r="A174" s="11"/>
      <c r="B174" s="11" t="s">
        <v>4690</v>
      </c>
      <c r="C174" s="11" t="s">
        <v>4018</v>
      </c>
      <c r="D174" s="11" t="s">
        <v>556</v>
      </c>
      <c r="E174" s="3">
        <v>20</v>
      </c>
      <c r="F174" s="36"/>
      <c r="G174" s="36"/>
      <c r="H174" s="36"/>
      <c r="I174" s="4">
        <v>4</v>
      </c>
      <c r="J174" s="36"/>
      <c r="K174" s="4">
        <v>0</v>
      </c>
      <c r="L174" s="36"/>
      <c r="M174" s="4"/>
      <c r="N174" s="36"/>
      <c r="O174" s="4"/>
      <c r="P174" s="36"/>
      <c r="Q174" s="36"/>
      <c r="R174" s="36"/>
      <c r="S174" s="36"/>
      <c r="T174" s="36"/>
      <c r="U174" s="36"/>
      <c r="X174" s="26" t="s">
        <v>222</v>
      </c>
      <c r="Y174" s="26" t="s">
        <v>223</v>
      </c>
      <c r="Z174" s="26" t="s">
        <v>3892</v>
      </c>
      <c r="AA174" s="26" t="s">
        <v>62</v>
      </c>
      <c r="AB174" s="26"/>
    </row>
    <row r="175" spans="1:28" s="42" customFormat="1">
      <c r="A175" s="11"/>
      <c r="B175" s="11" t="s">
        <v>4691</v>
      </c>
      <c r="C175" s="11" t="s">
        <v>4024</v>
      </c>
      <c r="D175" s="11" t="s">
        <v>556</v>
      </c>
      <c r="E175" s="3">
        <v>0</v>
      </c>
      <c r="F175" s="36"/>
      <c r="G175" s="36"/>
      <c r="H175" s="36"/>
      <c r="I175" s="4">
        <v>0</v>
      </c>
      <c r="J175" s="36"/>
      <c r="K175" s="4">
        <v>0</v>
      </c>
      <c r="L175" s="36"/>
      <c r="M175" s="4"/>
      <c r="N175" s="36"/>
      <c r="O175" s="4"/>
      <c r="P175" s="36"/>
      <c r="Q175" s="36"/>
      <c r="R175" s="36"/>
      <c r="S175" s="36"/>
      <c r="T175" s="36"/>
      <c r="U175" s="36"/>
      <c r="X175" s="26" t="s">
        <v>224</v>
      </c>
      <c r="Y175" s="26" t="s">
        <v>225</v>
      </c>
      <c r="Z175" s="26" t="s">
        <v>524</v>
      </c>
      <c r="AA175" s="26" t="s">
        <v>26</v>
      </c>
      <c r="AB175" s="26"/>
    </row>
    <row r="176" spans="1:28" s="42" customFormat="1">
      <c r="A176" s="11"/>
      <c r="B176" s="11" t="s">
        <v>4692</v>
      </c>
      <c r="C176" s="11" t="s">
        <v>4029</v>
      </c>
      <c r="D176" s="11" t="s">
        <v>556</v>
      </c>
      <c r="E176" s="3">
        <v>0</v>
      </c>
      <c r="F176" s="36"/>
      <c r="G176" s="36"/>
      <c r="H176" s="36"/>
      <c r="I176" s="4">
        <v>0</v>
      </c>
      <c r="J176" s="36"/>
      <c r="K176" s="4">
        <v>0</v>
      </c>
      <c r="L176" s="36"/>
      <c r="M176" s="4"/>
      <c r="N176" s="36"/>
      <c r="O176" s="4"/>
      <c r="P176" s="36"/>
      <c r="Q176" s="36"/>
      <c r="R176" s="36"/>
      <c r="S176" s="36"/>
      <c r="T176" s="36"/>
      <c r="U176" s="36"/>
      <c r="X176" s="26" t="s">
        <v>226</v>
      </c>
      <c r="Y176" s="26" t="s">
        <v>227</v>
      </c>
      <c r="Z176" s="26" t="s">
        <v>524</v>
      </c>
      <c r="AA176" s="26" t="s">
        <v>16</v>
      </c>
      <c r="AB176" s="26"/>
    </row>
    <row r="177" spans="1:28" s="42" customFormat="1">
      <c r="A177" s="11"/>
      <c r="B177" s="11" t="s">
        <v>4693</v>
      </c>
      <c r="C177" s="11" t="s">
        <v>4035</v>
      </c>
      <c r="D177" s="11" t="s">
        <v>556</v>
      </c>
      <c r="E177" s="3">
        <v>5</v>
      </c>
      <c r="F177" s="36"/>
      <c r="G177" s="36"/>
      <c r="H177" s="36"/>
      <c r="I177" s="4">
        <v>0</v>
      </c>
      <c r="J177" s="36"/>
      <c r="K177" s="4">
        <v>0</v>
      </c>
      <c r="L177" s="36"/>
      <c r="M177" s="4"/>
      <c r="N177" s="36"/>
      <c r="O177" s="4"/>
      <c r="P177" s="36"/>
      <c r="Q177" s="36"/>
      <c r="R177" s="36"/>
      <c r="S177" s="36"/>
      <c r="T177" s="36"/>
      <c r="U177" s="36"/>
      <c r="X177" s="26" t="s">
        <v>228</v>
      </c>
      <c r="Y177" s="26" t="s">
        <v>229</v>
      </c>
      <c r="Z177" s="26" t="s">
        <v>3892</v>
      </c>
      <c r="AA177" s="26" t="s">
        <v>89</v>
      </c>
      <c r="AB177" s="26"/>
    </row>
    <row r="178" spans="1:28" s="42" customFormat="1">
      <c r="A178" s="11"/>
      <c r="B178" s="11" t="s">
        <v>4694</v>
      </c>
      <c r="C178" s="11" t="s">
        <v>4040</v>
      </c>
      <c r="D178" s="11" t="s">
        <v>556</v>
      </c>
      <c r="E178" s="3">
        <v>4</v>
      </c>
      <c r="F178" s="36"/>
      <c r="G178" s="36"/>
      <c r="H178" s="36"/>
      <c r="I178" s="4">
        <v>3</v>
      </c>
      <c r="J178" s="36"/>
      <c r="K178" s="4">
        <v>3</v>
      </c>
      <c r="L178" s="36"/>
      <c r="M178" s="4"/>
      <c r="N178" s="36"/>
      <c r="O178" s="4"/>
      <c r="P178" s="36"/>
      <c r="Q178" s="36"/>
      <c r="R178" s="36"/>
      <c r="S178" s="36"/>
      <c r="T178" s="36"/>
      <c r="U178" s="36"/>
      <c r="X178" s="26" t="s">
        <v>230</v>
      </c>
      <c r="Y178" s="26" t="s">
        <v>231</v>
      </c>
      <c r="Z178" s="26" t="s">
        <v>3892</v>
      </c>
      <c r="AA178" s="26" t="s">
        <v>62</v>
      </c>
      <c r="AB178" s="26"/>
    </row>
    <row r="179" spans="1:28" s="42" customFormat="1">
      <c r="A179" s="11"/>
      <c r="B179" s="11" t="s">
        <v>4695</v>
      </c>
      <c r="C179" s="11" t="s">
        <v>4045</v>
      </c>
      <c r="D179" s="11" t="s">
        <v>556</v>
      </c>
      <c r="E179" s="3">
        <v>0</v>
      </c>
      <c r="F179" s="36"/>
      <c r="G179" s="36"/>
      <c r="H179" s="36"/>
      <c r="I179" s="4">
        <v>0</v>
      </c>
      <c r="J179" s="36"/>
      <c r="K179" s="4">
        <v>0</v>
      </c>
      <c r="L179" s="36"/>
      <c r="M179" s="4"/>
      <c r="N179" s="36"/>
      <c r="O179" s="4"/>
      <c r="P179" s="36"/>
      <c r="Q179" s="36"/>
      <c r="R179" s="36"/>
      <c r="S179" s="36"/>
      <c r="T179" s="36"/>
      <c r="U179" s="36"/>
      <c r="X179" s="26" t="s">
        <v>232</v>
      </c>
      <c r="Y179" s="26" t="s">
        <v>233</v>
      </c>
      <c r="Z179" s="26" t="s">
        <v>524</v>
      </c>
      <c r="AA179" s="26" t="s">
        <v>16</v>
      </c>
      <c r="AB179" s="26"/>
    </row>
    <row r="180" spans="1:28" s="42" customFormat="1">
      <c r="A180" s="11"/>
      <c r="B180" s="11" t="s">
        <v>4696</v>
      </c>
      <c r="C180" s="11" t="s">
        <v>4050</v>
      </c>
      <c r="D180" s="11" t="s">
        <v>556</v>
      </c>
      <c r="E180" s="3">
        <v>15</v>
      </c>
      <c r="F180" s="36"/>
      <c r="G180" s="36"/>
      <c r="H180" s="36"/>
      <c r="I180" s="4">
        <v>2</v>
      </c>
      <c r="J180" s="36"/>
      <c r="K180" s="4">
        <v>4</v>
      </c>
      <c r="L180" s="36"/>
      <c r="M180" s="4"/>
      <c r="N180" s="36"/>
      <c r="O180" s="4"/>
      <c r="P180" s="36"/>
      <c r="Q180" s="36"/>
      <c r="R180" s="36"/>
      <c r="S180" s="36"/>
      <c r="T180" s="36"/>
      <c r="U180" s="36"/>
      <c r="X180" s="26" t="s">
        <v>234</v>
      </c>
      <c r="Y180" s="26" t="s">
        <v>235</v>
      </c>
      <c r="Z180" s="26" t="s">
        <v>524</v>
      </c>
      <c r="AA180" s="26" t="s">
        <v>89</v>
      </c>
      <c r="AB180" s="26"/>
    </row>
    <row r="181" spans="1:28" s="42" customFormat="1">
      <c r="A181" s="11"/>
      <c r="B181" s="11" t="s">
        <v>4697</v>
      </c>
      <c r="C181" s="11" t="s">
        <v>4063</v>
      </c>
      <c r="D181" s="11" t="s">
        <v>556</v>
      </c>
      <c r="E181" s="3">
        <v>250</v>
      </c>
      <c r="F181" s="36"/>
      <c r="G181" s="36"/>
      <c r="H181" s="36"/>
      <c r="I181" s="4">
        <v>250</v>
      </c>
      <c r="J181" s="36"/>
      <c r="K181" s="4">
        <v>250</v>
      </c>
      <c r="L181" s="36"/>
      <c r="M181" s="4"/>
      <c r="N181" s="36"/>
      <c r="O181" s="4"/>
      <c r="P181" s="36"/>
      <c r="Q181" s="36"/>
      <c r="R181" s="36"/>
      <c r="S181" s="36"/>
      <c r="T181" s="36"/>
      <c r="U181" s="36"/>
      <c r="X181" s="26" t="s">
        <v>236</v>
      </c>
      <c r="Y181" s="26" t="s">
        <v>237</v>
      </c>
      <c r="Z181" s="26" t="s">
        <v>524</v>
      </c>
      <c r="AA181" s="26" t="s">
        <v>11</v>
      </c>
      <c r="AB181" s="26"/>
    </row>
    <row r="182" spans="1:28" s="42" customFormat="1">
      <c r="A182" s="11"/>
      <c r="B182" s="11" t="s">
        <v>4698</v>
      </c>
      <c r="C182" s="11" t="s">
        <v>4069</v>
      </c>
      <c r="D182" s="11" t="s">
        <v>556</v>
      </c>
      <c r="E182" s="3">
        <v>0</v>
      </c>
      <c r="F182" s="36"/>
      <c r="G182" s="36"/>
      <c r="H182" s="36"/>
      <c r="I182" s="4">
        <v>0</v>
      </c>
      <c r="J182" s="36"/>
      <c r="K182" s="4">
        <v>0</v>
      </c>
      <c r="L182" s="36"/>
      <c r="M182" s="4"/>
      <c r="N182" s="36"/>
      <c r="O182" s="4"/>
      <c r="P182" s="36"/>
      <c r="Q182" s="36"/>
      <c r="R182" s="36"/>
      <c r="S182" s="36"/>
      <c r="T182" s="36"/>
      <c r="U182" s="36"/>
      <c r="X182" s="26" t="s">
        <v>486</v>
      </c>
      <c r="Y182" s="26" t="s">
        <v>487</v>
      </c>
      <c r="Z182" s="26" t="s">
        <v>524</v>
      </c>
      <c r="AA182" s="26" t="s">
        <v>442</v>
      </c>
      <c r="AB182" s="26"/>
    </row>
    <row r="183" spans="1:28" s="42" customFormat="1" ht="30">
      <c r="A183" s="11"/>
      <c r="B183" s="11" t="s">
        <v>4699</v>
      </c>
      <c r="C183" s="11" t="s">
        <v>4076</v>
      </c>
      <c r="D183" s="11" t="s">
        <v>556</v>
      </c>
      <c r="E183" s="3">
        <v>0</v>
      </c>
      <c r="F183" s="36"/>
      <c r="G183" s="36"/>
      <c r="H183" s="36"/>
      <c r="I183" s="4">
        <v>0</v>
      </c>
      <c r="J183" s="36"/>
      <c r="K183" s="4">
        <v>0</v>
      </c>
      <c r="L183" s="36"/>
      <c r="M183" s="4"/>
      <c r="N183" s="36"/>
      <c r="O183" s="4"/>
      <c r="P183" s="36"/>
      <c r="Q183" s="36"/>
      <c r="R183" s="36"/>
      <c r="S183" s="36"/>
      <c r="T183" s="36"/>
      <c r="U183" s="36"/>
      <c r="X183" s="26" t="s">
        <v>238</v>
      </c>
      <c r="Y183" s="26" t="s">
        <v>239</v>
      </c>
      <c r="Z183" s="26" t="s">
        <v>524</v>
      </c>
      <c r="AA183" s="26" t="s">
        <v>16</v>
      </c>
      <c r="AB183" s="26"/>
    </row>
    <row r="184" spans="1:28" s="42" customFormat="1">
      <c r="A184" s="11"/>
      <c r="B184" s="11" t="s">
        <v>4700</v>
      </c>
      <c r="C184" s="11" t="s">
        <v>4083</v>
      </c>
      <c r="D184" s="11" t="s">
        <v>556</v>
      </c>
      <c r="E184" s="3">
        <v>2</v>
      </c>
      <c r="F184" s="36"/>
      <c r="G184" s="36"/>
      <c r="H184" s="36"/>
      <c r="I184" s="4">
        <v>2</v>
      </c>
      <c r="J184" s="36"/>
      <c r="K184" s="4">
        <v>2</v>
      </c>
      <c r="L184" s="36"/>
      <c r="M184" s="4"/>
      <c r="N184" s="36"/>
      <c r="O184" s="4"/>
      <c r="P184" s="36"/>
      <c r="Q184" s="36"/>
      <c r="R184" s="36"/>
      <c r="S184" s="36"/>
      <c r="T184" s="36"/>
      <c r="U184" s="36"/>
      <c r="X184" s="26" t="s">
        <v>240</v>
      </c>
      <c r="Y184" s="26" t="s">
        <v>241</v>
      </c>
      <c r="Z184" s="26" t="s">
        <v>524</v>
      </c>
      <c r="AA184" s="26" t="s">
        <v>23</v>
      </c>
      <c r="AB184" s="26"/>
    </row>
    <row r="185" spans="1:28" s="42" customFormat="1">
      <c r="A185" s="11"/>
      <c r="B185" s="11" t="s">
        <v>4701</v>
      </c>
      <c r="C185" s="11" t="s">
        <v>4094</v>
      </c>
      <c r="D185" s="11" t="s">
        <v>556</v>
      </c>
      <c r="E185" s="3">
        <v>4</v>
      </c>
      <c r="F185" s="36"/>
      <c r="G185" s="36"/>
      <c r="H185" s="36"/>
      <c r="I185" s="4">
        <v>1</v>
      </c>
      <c r="J185" s="36"/>
      <c r="K185" s="4">
        <v>1</v>
      </c>
      <c r="L185" s="36"/>
      <c r="M185" s="4"/>
      <c r="N185" s="36"/>
      <c r="O185" s="4"/>
      <c r="P185" s="36"/>
      <c r="Q185" s="36"/>
      <c r="R185" s="36"/>
      <c r="S185" s="36"/>
      <c r="T185" s="36"/>
      <c r="U185" s="36"/>
      <c r="X185" s="26" t="s">
        <v>242</v>
      </c>
      <c r="Y185" s="26" t="s">
        <v>243</v>
      </c>
      <c r="Z185" s="26" t="s">
        <v>3892</v>
      </c>
      <c r="AA185" s="26" t="s">
        <v>23</v>
      </c>
      <c r="AB185" s="26"/>
    </row>
    <row r="186" spans="1:28" s="42" customFormat="1">
      <c r="A186" s="11"/>
      <c r="B186" s="11" t="s">
        <v>4702</v>
      </c>
      <c r="C186" s="11" t="s">
        <v>4100</v>
      </c>
      <c r="D186" s="11" t="s">
        <v>556</v>
      </c>
      <c r="E186" s="3">
        <v>0</v>
      </c>
      <c r="F186" s="36"/>
      <c r="G186" s="36"/>
      <c r="H186" s="36"/>
      <c r="I186" s="4">
        <v>0</v>
      </c>
      <c r="J186" s="36"/>
      <c r="K186" s="4">
        <v>0</v>
      </c>
      <c r="L186" s="36"/>
      <c r="M186" s="4"/>
      <c r="N186" s="36"/>
      <c r="O186" s="4"/>
      <c r="P186" s="36"/>
      <c r="Q186" s="36"/>
      <c r="R186" s="36"/>
      <c r="S186" s="36"/>
      <c r="T186" s="36"/>
      <c r="U186" s="36"/>
      <c r="X186" s="26" t="s">
        <v>244</v>
      </c>
      <c r="Y186" s="26" t="s">
        <v>245</v>
      </c>
      <c r="Z186" s="26" t="s">
        <v>3892</v>
      </c>
      <c r="AA186" s="26" t="s">
        <v>89</v>
      </c>
      <c r="AB186" s="26"/>
    </row>
    <row r="187" spans="1:28" s="42" customFormat="1">
      <c r="A187" s="11"/>
      <c r="B187" s="11" t="s">
        <v>4703</v>
      </c>
      <c r="C187" s="11" t="s">
        <v>4107</v>
      </c>
      <c r="D187" s="11" t="s">
        <v>556</v>
      </c>
      <c r="E187" s="3">
        <v>0</v>
      </c>
      <c r="F187" s="36"/>
      <c r="G187" s="36"/>
      <c r="H187" s="36"/>
      <c r="I187" s="4">
        <v>0</v>
      </c>
      <c r="J187" s="36"/>
      <c r="K187" s="4">
        <v>0</v>
      </c>
      <c r="L187" s="36"/>
      <c r="M187" s="4"/>
      <c r="N187" s="36"/>
      <c r="O187" s="4"/>
      <c r="P187" s="36"/>
      <c r="Q187" s="36"/>
      <c r="R187" s="36"/>
      <c r="S187" s="36"/>
      <c r="T187" s="36"/>
      <c r="U187" s="36"/>
      <c r="X187" s="26" t="s">
        <v>246</v>
      </c>
      <c r="Y187" s="26" t="s">
        <v>247</v>
      </c>
      <c r="Z187" s="26" t="s">
        <v>524</v>
      </c>
      <c r="AA187" s="26" t="s">
        <v>62</v>
      </c>
      <c r="AB187" s="26"/>
    </row>
    <row r="188" spans="1:28" s="42" customFormat="1">
      <c r="A188" s="11"/>
      <c r="B188" s="11" t="s">
        <v>4704</v>
      </c>
      <c r="C188" s="11" t="s">
        <v>4114</v>
      </c>
      <c r="D188" s="11" t="s">
        <v>556</v>
      </c>
      <c r="E188" s="3">
        <v>0</v>
      </c>
      <c r="F188" s="36"/>
      <c r="G188" s="36"/>
      <c r="H188" s="36"/>
      <c r="I188" s="4">
        <v>0</v>
      </c>
      <c r="J188" s="36"/>
      <c r="K188" s="4">
        <v>0</v>
      </c>
      <c r="L188" s="36"/>
      <c r="M188" s="4"/>
      <c r="N188" s="36"/>
      <c r="O188" s="4"/>
      <c r="P188" s="36"/>
      <c r="Q188" s="36"/>
      <c r="R188" s="36"/>
      <c r="S188" s="36"/>
      <c r="T188" s="36"/>
      <c r="U188" s="36"/>
      <c r="X188" s="26" t="s">
        <v>488</v>
      </c>
      <c r="Y188" s="26" t="s">
        <v>489</v>
      </c>
      <c r="Z188" s="26" t="s">
        <v>524</v>
      </c>
      <c r="AA188" s="26" t="s">
        <v>23</v>
      </c>
      <c r="AB188" s="26"/>
    </row>
    <row r="189" spans="1:28" s="42" customFormat="1">
      <c r="A189" s="11"/>
      <c r="B189" s="11" t="s">
        <v>4705</v>
      </c>
      <c r="C189" s="11" t="s">
        <v>4118</v>
      </c>
      <c r="D189" s="11" t="s">
        <v>556</v>
      </c>
      <c r="E189" s="3">
        <v>0</v>
      </c>
      <c r="F189" s="36"/>
      <c r="G189" s="36"/>
      <c r="H189" s="36"/>
      <c r="I189" s="4"/>
      <c r="J189" s="36"/>
      <c r="K189" s="4"/>
      <c r="L189" s="36"/>
      <c r="M189" s="4"/>
      <c r="N189" s="36"/>
      <c r="O189" s="4"/>
      <c r="P189" s="36"/>
      <c r="Q189" s="36"/>
      <c r="R189" s="36"/>
      <c r="S189" s="36"/>
      <c r="T189" s="36"/>
      <c r="U189" s="36"/>
      <c r="X189" s="26" t="s">
        <v>248</v>
      </c>
      <c r="Y189" s="26" t="s">
        <v>249</v>
      </c>
      <c r="Z189" s="26" t="s">
        <v>525</v>
      </c>
      <c r="AA189" s="26" t="s">
        <v>23</v>
      </c>
      <c r="AB189" s="26"/>
    </row>
    <row r="190" spans="1:28" s="42" customFormat="1" ht="30">
      <c r="A190" s="11"/>
      <c r="B190" s="11" t="s">
        <v>4706</v>
      </c>
      <c r="C190" s="11" t="s">
        <v>4125</v>
      </c>
      <c r="D190" s="11" t="s">
        <v>556</v>
      </c>
      <c r="E190" s="3"/>
      <c r="F190" s="36"/>
      <c r="G190" s="36"/>
      <c r="H190" s="36"/>
      <c r="I190" s="4"/>
      <c r="J190" s="36"/>
      <c r="K190" s="4"/>
      <c r="L190" s="36"/>
      <c r="M190" s="4"/>
      <c r="N190" s="36"/>
      <c r="O190" s="4"/>
      <c r="P190" s="36"/>
      <c r="Q190" s="36"/>
      <c r="R190" s="36"/>
      <c r="S190" s="36"/>
      <c r="T190" s="36"/>
      <c r="U190" s="36"/>
      <c r="X190" s="26" t="s">
        <v>250</v>
      </c>
      <c r="Y190" s="26" t="s">
        <v>251</v>
      </c>
      <c r="Z190" s="26" t="s">
        <v>524</v>
      </c>
      <c r="AA190" s="26" t="s">
        <v>62</v>
      </c>
      <c r="AB190" s="26"/>
    </row>
    <row r="191" spans="1:28" s="42" customFormat="1" ht="30">
      <c r="A191" s="11"/>
      <c r="B191" s="11" t="s">
        <v>4707</v>
      </c>
      <c r="C191" s="11" t="s">
        <v>4131</v>
      </c>
      <c r="D191" s="11" t="s">
        <v>556</v>
      </c>
      <c r="E191" s="3">
        <v>5</v>
      </c>
      <c r="F191" s="36"/>
      <c r="G191" s="36"/>
      <c r="H191" s="36"/>
      <c r="I191" s="4">
        <v>5</v>
      </c>
      <c r="J191" s="36"/>
      <c r="K191" s="4">
        <v>5</v>
      </c>
      <c r="L191" s="36"/>
      <c r="M191" s="4"/>
      <c r="N191" s="36"/>
      <c r="O191" s="4"/>
      <c r="P191" s="36"/>
      <c r="Q191" s="36"/>
      <c r="R191" s="36"/>
      <c r="S191" s="36"/>
      <c r="T191" s="36"/>
      <c r="U191" s="36"/>
      <c r="X191" s="26" t="s">
        <v>252</v>
      </c>
      <c r="Y191" s="26" t="s">
        <v>253</v>
      </c>
      <c r="Z191" s="26" t="s">
        <v>524</v>
      </c>
      <c r="AA191" s="26" t="s">
        <v>39</v>
      </c>
      <c r="AB191" s="26"/>
    </row>
    <row r="192" spans="1:28" s="42" customFormat="1">
      <c r="A192" s="11"/>
      <c r="B192" s="11" t="s">
        <v>4708</v>
      </c>
      <c r="C192" s="11" t="s">
        <v>4137</v>
      </c>
      <c r="D192" s="11" t="s">
        <v>556</v>
      </c>
      <c r="E192" s="3">
        <v>15</v>
      </c>
      <c r="F192" s="36"/>
      <c r="G192" s="36"/>
      <c r="H192" s="36"/>
      <c r="I192" s="4">
        <v>15</v>
      </c>
      <c r="J192" s="36"/>
      <c r="K192" s="4">
        <v>0</v>
      </c>
      <c r="L192" s="36"/>
      <c r="M192" s="4"/>
      <c r="N192" s="36"/>
      <c r="O192" s="4"/>
      <c r="P192" s="36"/>
      <c r="Q192" s="36"/>
      <c r="R192" s="36"/>
      <c r="S192" s="36"/>
      <c r="T192" s="36"/>
      <c r="U192" s="36"/>
      <c r="X192" s="26" t="s">
        <v>254</v>
      </c>
      <c r="Y192" s="26" t="s">
        <v>255</v>
      </c>
      <c r="Z192" s="26" t="s">
        <v>524</v>
      </c>
      <c r="AA192" s="26" t="s">
        <v>39</v>
      </c>
      <c r="AB192" s="26"/>
    </row>
    <row r="193" spans="1:28" s="42" customFormat="1">
      <c r="A193" s="11"/>
      <c r="B193" s="11" t="s">
        <v>4709</v>
      </c>
      <c r="C193" s="11" t="s">
        <v>4142</v>
      </c>
      <c r="D193" s="11" t="s">
        <v>556</v>
      </c>
      <c r="E193" s="3"/>
      <c r="F193" s="36"/>
      <c r="G193" s="36"/>
      <c r="H193" s="36"/>
      <c r="I193" s="4"/>
      <c r="J193" s="36"/>
      <c r="K193" s="4"/>
      <c r="L193" s="36"/>
      <c r="M193" s="4"/>
      <c r="N193" s="36"/>
      <c r="O193" s="4"/>
      <c r="P193" s="36"/>
      <c r="Q193" s="36"/>
      <c r="R193" s="36"/>
      <c r="S193" s="36"/>
      <c r="T193" s="36"/>
      <c r="U193" s="36"/>
      <c r="X193" s="26" t="s">
        <v>256</v>
      </c>
      <c r="Y193" s="26" t="s">
        <v>257</v>
      </c>
      <c r="Z193" s="26" t="s">
        <v>524</v>
      </c>
      <c r="AA193" s="26" t="s">
        <v>26</v>
      </c>
      <c r="AB193" s="26"/>
    </row>
    <row r="194" spans="1:28" s="42" customFormat="1">
      <c r="A194" s="11"/>
      <c r="B194" s="11" t="s">
        <v>4710</v>
      </c>
      <c r="C194" s="11" t="s">
        <v>4153</v>
      </c>
      <c r="D194" s="11" t="s">
        <v>556</v>
      </c>
      <c r="E194" s="3">
        <v>2</v>
      </c>
      <c r="F194" s="36"/>
      <c r="G194" s="36"/>
      <c r="H194" s="36"/>
      <c r="I194" s="4">
        <v>2</v>
      </c>
      <c r="J194" s="36"/>
      <c r="K194" s="4">
        <v>2</v>
      </c>
      <c r="L194" s="36"/>
      <c r="M194" s="4"/>
      <c r="N194" s="36"/>
      <c r="O194" s="4"/>
      <c r="P194" s="36"/>
      <c r="Q194" s="36"/>
      <c r="R194" s="36"/>
      <c r="S194" s="36"/>
      <c r="T194" s="36"/>
      <c r="U194" s="36"/>
      <c r="X194" s="26" t="s">
        <v>258</v>
      </c>
      <c r="Y194" s="26" t="s">
        <v>259</v>
      </c>
      <c r="Z194" s="26" t="s">
        <v>524</v>
      </c>
      <c r="AA194" s="26" t="s">
        <v>11</v>
      </c>
      <c r="AB194" s="26"/>
    </row>
    <row r="195" spans="1:28" s="42" customFormat="1">
      <c r="A195" s="11"/>
      <c r="B195" s="11" t="s">
        <v>4711</v>
      </c>
      <c r="C195" s="11" t="s">
        <v>4159</v>
      </c>
      <c r="D195" s="11" t="s">
        <v>556</v>
      </c>
      <c r="E195" s="3">
        <v>8</v>
      </c>
      <c r="F195" s="36"/>
      <c r="G195" s="36"/>
      <c r="H195" s="36"/>
      <c r="I195" s="4">
        <v>3</v>
      </c>
      <c r="J195" s="36"/>
      <c r="K195" s="4">
        <v>0</v>
      </c>
      <c r="L195" s="36"/>
      <c r="M195" s="4"/>
      <c r="N195" s="36"/>
      <c r="O195" s="4"/>
      <c r="P195" s="36"/>
      <c r="Q195" s="36"/>
      <c r="R195" s="36"/>
      <c r="S195" s="36"/>
      <c r="T195" s="36"/>
      <c r="U195" s="36"/>
      <c r="X195" s="26" t="s">
        <v>490</v>
      </c>
      <c r="Y195" s="26" t="s">
        <v>491</v>
      </c>
      <c r="Z195" s="26" t="s">
        <v>524</v>
      </c>
      <c r="AA195" s="26" t="s">
        <v>442</v>
      </c>
      <c r="AB195" s="26"/>
    </row>
    <row r="196" spans="1:28" s="42" customFormat="1">
      <c r="A196" s="11"/>
      <c r="B196" s="11" t="s">
        <v>4712</v>
      </c>
      <c r="C196" s="11" t="s">
        <v>4165</v>
      </c>
      <c r="D196" s="11" t="s">
        <v>556</v>
      </c>
      <c r="E196" s="3">
        <v>30</v>
      </c>
      <c r="F196" s="36"/>
      <c r="G196" s="36"/>
      <c r="H196" s="36"/>
      <c r="I196" s="4">
        <v>30</v>
      </c>
      <c r="J196" s="36"/>
      <c r="K196" s="4">
        <v>30</v>
      </c>
      <c r="L196" s="36"/>
      <c r="M196" s="4"/>
      <c r="N196" s="36"/>
      <c r="O196" s="4"/>
      <c r="P196" s="36"/>
      <c r="Q196" s="36"/>
      <c r="R196" s="36"/>
      <c r="S196" s="36"/>
      <c r="T196" s="36"/>
      <c r="U196" s="36"/>
      <c r="X196" s="26" t="s">
        <v>260</v>
      </c>
      <c r="Y196" s="26" t="s">
        <v>261</v>
      </c>
      <c r="Z196" s="26" t="s">
        <v>3892</v>
      </c>
      <c r="AA196" s="26" t="s">
        <v>11</v>
      </c>
      <c r="AB196" s="26"/>
    </row>
    <row r="197" spans="1:28" s="42" customFormat="1">
      <c r="A197" s="11"/>
      <c r="B197" s="11" t="s">
        <v>4713</v>
      </c>
      <c r="C197" s="11" t="s">
        <v>4171</v>
      </c>
      <c r="D197" s="11" t="s">
        <v>556</v>
      </c>
      <c r="E197" s="3">
        <v>0</v>
      </c>
      <c r="F197" s="36"/>
      <c r="G197" s="36"/>
      <c r="H197" s="36"/>
      <c r="I197" s="4">
        <v>0</v>
      </c>
      <c r="J197" s="36"/>
      <c r="K197" s="4">
        <v>0</v>
      </c>
      <c r="L197" s="36"/>
      <c r="M197" s="4"/>
      <c r="N197" s="36"/>
      <c r="O197" s="4"/>
      <c r="P197" s="36"/>
      <c r="Q197" s="36"/>
      <c r="R197" s="36"/>
      <c r="S197" s="36"/>
      <c r="T197" s="36"/>
      <c r="U197" s="36"/>
      <c r="X197" s="26" t="s">
        <v>262</v>
      </c>
      <c r="Y197" s="26" t="s">
        <v>263</v>
      </c>
      <c r="Z197" s="26" t="s">
        <v>524</v>
      </c>
      <c r="AA197" s="26" t="s">
        <v>11</v>
      </c>
      <c r="AB197" s="26"/>
    </row>
    <row r="198" spans="1:28" s="42" customFormat="1">
      <c r="A198" s="11"/>
      <c r="B198" s="11" t="s">
        <v>4714</v>
      </c>
      <c r="C198" s="11" t="s">
        <v>4176</v>
      </c>
      <c r="D198" s="11" t="s">
        <v>556</v>
      </c>
      <c r="E198" s="3">
        <v>5</v>
      </c>
      <c r="F198" s="36"/>
      <c r="G198" s="36"/>
      <c r="H198" s="36"/>
      <c r="I198" s="4">
        <v>5</v>
      </c>
      <c r="J198" s="36"/>
      <c r="K198" s="4">
        <v>5</v>
      </c>
      <c r="L198" s="36"/>
      <c r="M198" s="4"/>
      <c r="N198" s="36"/>
      <c r="O198" s="4"/>
      <c r="P198" s="36"/>
      <c r="Q198" s="36"/>
      <c r="R198" s="36"/>
      <c r="S198" s="36"/>
      <c r="T198" s="36"/>
      <c r="U198" s="36"/>
      <c r="X198" s="26" t="s">
        <v>264</v>
      </c>
      <c r="Y198" s="26" t="s">
        <v>265</v>
      </c>
      <c r="Z198" s="26" t="s">
        <v>524</v>
      </c>
      <c r="AA198" s="26" t="s">
        <v>11</v>
      </c>
      <c r="AB198" s="26"/>
    </row>
    <row r="199" spans="1:28" s="42" customFormat="1">
      <c r="A199" s="11"/>
      <c r="B199" s="11" t="s">
        <v>4715</v>
      </c>
      <c r="C199" s="11" t="s">
        <v>4187</v>
      </c>
      <c r="D199" s="11" t="s">
        <v>556</v>
      </c>
      <c r="E199" s="3">
        <v>8</v>
      </c>
      <c r="F199" s="36"/>
      <c r="G199" s="36"/>
      <c r="H199" s="36"/>
      <c r="I199" s="4">
        <v>8</v>
      </c>
      <c r="J199" s="36"/>
      <c r="K199" s="4">
        <v>8</v>
      </c>
      <c r="L199" s="36"/>
      <c r="M199" s="4"/>
      <c r="N199" s="36"/>
      <c r="O199" s="4"/>
      <c r="P199" s="36"/>
      <c r="Q199" s="36"/>
      <c r="R199" s="36"/>
      <c r="S199" s="36"/>
      <c r="T199" s="36"/>
      <c r="U199" s="36"/>
      <c r="X199" s="26" t="s">
        <v>266</v>
      </c>
      <c r="Y199" s="26" t="s">
        <v>267</v>
      </c>
      <c r="Z199" s="26" t="s">
        <v>524</v>
      </c>
      <c r="AA199" s="26" t="s">
        <v>62</v>
      </c>
      <c r="AB199" s="26"/>
    </row>
    <row r="200" spans="1:28" s="42" customFormat="1">
      <c r="A200" s="11"/>
      <c r="B200" s="11" t="s">
        <v>4716</v>
      </c>
      <c r="C200" s="11" t="s">
        <v>4199</v>
      </c>
      <c r="D200" s="11" t="s">
        <v>556</v>
      </c>
      <c r="E200" s="3">
        <v>3</v>
      </c>
      <c r="F200" s="36"/>
      <c r="G200" s="36"/>
      <c r="H200" s="36"/>
      <c r="I200" s="4">
        <v>3</v>
      </c>
      <c r="J200" s="36"/>
      <c r="K200" s="4">
        <v>3</v>
      </c>
      <c r="L200" s="36"/>
      <c r="M200" s="4"/>
      <c r="N200" s="36"/>
      <c r="O200" s="4"/>
      <c r="P200" s="36"/>
      <c r="Q200" s="36"/>
      <c r="R200" s="36"/>
      <c r="S200" s="36"/>
      <c r="T200" s="36"/>
      <c r="U200" s="36"/>
      <c r="X200" s="26" t="s">
        <v>268</v>
      </c>
      <c r="Y200" s="26" t="s">
        <v>269</v>
      </c>
      <c r="Z200" s="26" t="s">
        <v>524</v>
      </c>
      <c r="AA200" s="26" t="s">
        <v>39</v>
      </c>
      <c r="AB200" s="26"/>
    </row>
    <row r="201" spans="1:28" s="42" customFormat="1">
      <c r="A201" s="11"/>
      <c r="B201" s="11" t="s">
        <v>4717</v>
      </c>
      <c r="C201" s="11" t="s">
        <v>4210</v>
      </c>
      <c r="D201" s="11" t="s">
        <v>556</v>
      </c>
      <c r="E201" s="3">
        <v>0</v>
      </c>
      <c r="F201" s="36"/>
      <c r="G201" s="36"/>
      <c r="H201" s="36"/>
      <c r="I201" s="4">
        <v>0</v>
      </c>
      <c r="J201" s="36"/>
      <c r="K201" s="4">
        <v>0</v>
      </c>
      <c r="L201" s="36"/>
      <c r="M201" s="4"/>
      <c r="N201" s="36"/>
      <c r="O201" s="4"/>
      <c r="P201" s="36"/>
      <c r="Q201" s="36"/>
      <c r="R201" s="36"/>
      <c r="S201" s="36"/>
      <c r="T201" s="36"/>
      <c r="U201" s="36"/>
      <c r="X201" s="26" t="s">
        <v>270</v>
      </c>
      <c r="Y201" s="26" t="s">
        <v>271</v>
      </c>
      <c r="Z201" s="26" t="s">
        <v>524</v>
      </c>
      <c r="AA201" s="26" t="s">
        <v>6</v>
      </c>
      <c r="AB201" s="26"/>
    </row>
    <row r="202" spans="1:28" s="42" customFormat="1">
      <c r="A202" s="11"/>
      <c r="B202" s="11" t="s">
        <v>4718</v>
      </c>
      <c r="C202" s="11" t="s">
        <v>4216</v>
      </c>
      <c r="D202" s="11" t="s">
        <v>556</v>
      </c>
      <c r="E202" s="3">
        <v>0</v>
      </c>
      <c r="F202" s="36"/>
      <c r="G202" s="36"/>
      <c r="H202" s="36"/>
      <c r="I202" s="4">
        <v>0</v>
      </c>
      <c r="J202" s="36"/>
      <c r="K202" s="4">
        <v>0</v>
      </c>
      <c r="L202" s="36"/>
      <c r="M202" s="4"/>
      <c r="N202" s="36"/>
      <c r="O202" s="4"/>
      <c r="P202" s="36"/>
      <c r="Q202" s="36"/>
      <c r="R202" s="36"/>
      <c r="S202" s="36"/>
      <c r="T202" s="36"/>
      <c r="U202" s="36"/>
      <c r="X202" s="26" t="s">
        <v>272</v>
      </c>
      <c r="Y202" s="26" t="s">
        <v>273</v>
      </c>
      <c r="Z202" s="26" t="s">
        <v>525</v>
      </c>
      <c r="AA202" s="26" t="s">
        <v>6</v>
      </c>
      <c r="AB202" s="26"/>
    </row>
    <row r="203" spans="1:28" s="42" customFormat="1">
      <c r="A203" s="11"/>
      <c r="B203" s="11" t="s">
        <v>4719</v>
      </c>
      <c r="C203" s="11" t="s">
        <v>4222</v>
      </c>
      <c r="D203" s="11" t="s">
        <v>556</v>
      </c>
      <c r="E203" s="3">
        <v>0</v>
      </c>
      <c r="F203" s="36"/>
      <c r="G203" s="36"/>
      <c r="H203" s="36"/>
      <c r="I203" s="4">
        <v>0</v>
      </c>
      <c r="J203" s="36"/>
      <c r="K203" s="4">
        <v>0</v>
      </c>
      <c r="L203" s="36"/>
      <c r="M203" s="4"/>
      <c r="N203" s="36"/>
      <c r="O203" s="4"/>
      <c r="P203" s="36"/>
      <c r="Q203" s="36"/>
      <c r="R203" s="36"/>
      <c r="S203" s="36"/>
      <c r="T203" s="36"/>
      <c r="U203" s="36"/>
      <c r="X203" s="26" t="s">
        <v>274</v>
      </c>
      <c r="Y203" s="26" t="s">
        <v>275</v>
      </c>
      <c r="Z203" s="26" t="s">
        <v>524</v>
      </c>
      <c r="AA203" s="26" t="s">
        <v>16</v>
      </c>
      <c r="AB203" s="26"/>
    </row>
    <row r="204" spans="1:28" s="42" customFormat="1">
      <c r="A204" s="11"/>
      <c r="B204" s="11" t="s">
        <v>4720</v>
      </c>
      <c r="C204" s="11" t="s">
        <v>4227</v>
      </c>
      <c r="D204" s="11" t="s">
        <v>556</v>
      </c>
      <c r="E204" s="3">
        <v>0</v>
      </c>
      <c r="F204" s="36"/>
      <c r="G204" s="36"/>
      <c r="H204" s="36"/>
      <c r="I204" s="4">
        <v>0</v>
      </c>
      <c r="J204" s="36"/>
      <c r="K204" s="4">
        <v>0</v>
      </c>
      <c r="L204" s="36"/>
      <c r="M204" s="4"/>
      <c r="N204" s="36"/>
      <c r="O204" s="4"/>
      <c r="P204" s="36"/>
      <c r="Q204" s="36"/>
      <c r="R204" s="36"/>
      <c r="S204" s="36"/>
      <c r="T204" s="36"/>
      <c r="U204" s="36"/>
      <c r="X204" s="26" t="s">
        <v>276</v>
      </c>
      <c r="Y204" s="26" t="s">
        <v>277</v>
      </c>
      <c r="Z204" s="26" t="s">
        <v>524</v>
      </c>
      <c r="AA204" s="26" t="s">
        <v>11</v>
      </c>
      <c r="AB204" s="26"/>
    </row>
    <row r="205" spans="1:28" s="42" customFormat="1">
      <c r="A205" s="11"/>
      <c r="B205" s="11" t="s">
        <v>4721</v>
      </c>
      <c r="C205" s="11" t="s">
        <v>4238</v>
      </c>
      <c r="D205" s="11" t="s">
        <v>556</v>
      </c>
      <c r="E205" s="3">
        <v>5</v>
      </c>
      <c r="F205" s="36"/>
      <c r="G205" s="36"/>
      <c r="H205" s="36"/>
      <c r="I205" s="4">
        <v>5</v>
      </c>
      <c r="J205" s="36"/>
      <c r="K205" s="4">
        <v>5</v>
      </c>
      <c r="L205" s="36"/>
      <c r="M205" s="4"/>
      <c r="N205" s="36"/>
      <c r="O205" s="4"/>
      <c r="P205" s="36"/>
      <c r="Q205" s="36"/>
      <c r="R205" s="36"/>
      <c r="S205" s="36"/>
      <c r="T205" s="36"/>
      <c r="U205" s="36"/>
      <c r="X205" s="26" t="s">
        <v>278</v>
      </c>
      <c r="Y205" s="26" t="s">
        <v>279</v>
      </c>
      <c r="Z205" s="26" t="s">
        <v>526</v>
      </c>
      <c r="AA205" s="26" t="s">
        <v>16</v>
      </c>
      <c r="AB205" s="26"/>
    </row>
    <row r="206" spans="1:28" s="42" customFormat="1">
      <c r="A206" s="11"/>
      <c r="B206" s="11" t="s">
        <v>4722</v>
      </c>
      <c r="C206" s="11" t="s">
        <v>4250</v>
      </c>
      <c r="D206" s="11" t="s">
        <v>556</v>
      </c>
      <c r="E206" s="3">
        <v>8</v>
      </c>
      <c r="F206" s="36"/>
      <c r="G206" s="36"/>
      <c r="H206" s="36"/>
      <c r="I206" s="4">
        <v>8</v>
      </c>
      <c r="J206" s="36"/>
      <c r="K206" s="4">
        <v>8</v>
      </c>
      <c r="L206" s="36"/>
      <c r="M206" s="4"/>
      <c r="N206" s="36"/>
      <c r="O206" s="4"/>
      <c r="P206" s="36"/>
      <c r="Q206" s="36"/>
      <c r="R206" s="36"/>
      <c r="S206" s="36"/>
      <c r="T206" s="36"/>
      <c r="U206" s="36"/>
      <c r="X206" s="26" t="s">
        <v>280</v>
      </c>
      <c r="Y206" s="26" t="s">
        <v>4785</v>
      </c>
      <c r="Z206" s="26" t="s">
        <v>524</v>
      </c>
      <c r="AA206" s="26" t="s">
        <v>23</v>
      </c>
      <c r="AB206" s="26"/>
    </row>
    <row r="207" spans="1:28" s="42" customFormat="1">
      <c r="A207" s="11"/>
      <c r="B207" s="11" t="s">
        <v>4723</v>
      </c>
      <c r="C207" s="11" t="s">
        <v>4262</v>
      </c>
      <c r="D207" s="11" t="s">
        <v>556</v>
      </c>
      <c r="E207" s="3">
        <v>0</v>
      </c>
      <c r="F207" s="36"/>
      <c r="G207" s="36"/>
      <c r="H207" s="36"/>
      <c r="I207" s="4">
        <v>0</v>
      </c>
      <c r="J207" s="36"/>
      <c r="K207" s="4">
        <v>0</v>
      </c>
      <c r="L207" s="36"/>
      <c r="M207" s="4"/>
      <c r="N207" s="36"/>
      <c r="O207" s="4"/>
      <c r="P207" s="36"/>
      <c r="Q207" s="36"/>
      <c r="R207" s="36"/>
      <c r="S207" s="36"/>
      <c r="T207" s="36"/>
      <c r="U207" s="36"/>
      <c r="X207" s="26" t="s">
        <v>281</v>
      </c>
      <c r="Y207" s="26" t="s">
        <v>4786</v>
      </c>
      <c r="Z207" s="26" t="s">
        <v>3892</v>
      </c>
      <c r="AA207" s="26" t="s">
        <v>23</v>
      </c>
      <c r="AB207" s="26"/>
    </row>
    <row r="208" spans="1:28" s="42" customFormat="1" ht="30">
      <c r="A208" s="11"/>
      <c r="B208" s="11" t="s">
        <v>4724</v>
      </c>
      <c r="C208" s="11" t="s">
        <v>4295</v>
      </c>
      <c r="D208" s="11" t="s">
        <v>556</v>
      </c>
      <c r="E208" s="3">
        <v>0</v>
      </c>
      <c r="F208" s="36"/>
      <c r="G208" s="36"/>
      <c r="H208" s="36"/>
      <c r="I208" s="4">
        <v>0</v>
      </c>
      <c r="J208" s="36"/>
      <c r="K208" s="4">
        <v>0</v>
      </c>
      <c r="L208" s="36"/>
      <c r="M208" s="4"/>
      <c r="N208" s="36"/>
      <c r="O208" s="4"/>
      <c r="P208" s="36"/>
      <c r="Q208" s="36"/>
      <c r="R208" s="36"/>
      <c r="S208" s="36"/>
      <c r="T208" s="36"/>
      <c r="U208" s="36"/>
      <c r="X208" s="26" t="s">
        <v>282</v>
      </c>
      <c r="Y208" s="26" t="s">
        <v>283</v>
      </c>
      <c r="Z208" s="26" t="s">
        <v>3892</v>
      </c>
      <c r="AA208" s="26" t="s">
        <v>11</v>
      </c>
      <c r="AB208" s="26"/>
    </row>
    <row r="209" spans="1:28" s="42" customFormat="1" ht="30">
      <c r="A209" s="11"/>
      <c r="B209" s="11" t="s">
        <v>4725</v>
      </c>
      <c r="C209" s="11" t="s">
        <v>4302</v>
      </c>
      <c r="D209" s="11" t="s">
        <v>556</v>
      </c>
      <c r="E209" s="3">
        <v>3</v>
      </c>
      <c r="F209" s="36"/>
      <c r="G209" s="36"/>
      <c r="H209" s="36"/>
      <c r="I209" s="4">
        <v>3</v>
      </c>
      <c r="J209" s="36"/>
      <c r="K209" s="4">
        <v>3</v>
      </c>
      <c r="L209" s="36"/>
      <c r="M209" s="4"/>
      <c r="N209" s="36"/>
      <c r="O209" s="4"/>
      <c r="P209" s="36"/>
      <c r="Q209" s="36"/>
      <c r="R209" s="36"/>
      <c r="S209" s="36"/>
      <c r="T209" s="36"/>
      <c r="U209" s="36"/>
      <c r="X209" s="26" t="s">
        <v>284</v>
      </c>
      <c r="Y209" s="26" t="s">
        <v>285</v>
      </c>
      <c r="Z209" s="26" t="s">
        <v>525</v>
      </c>
      <c r="AA209" s="26" t="s">
        <v>39</v>
      </c>
      <c r="AB209" s="26"/>
    </row>
    <row r="210" spans="1:28" s="42" customFormat="1">
      <c r="A210" s="11"/>
      <c r="B210" s="11" t="s">
        <v>4726</v>
      </c>
      <c r="C210" s="11" t="s">
        <v>4308</v>
      </c>
      <c r="D210" s="11" t="s">
        <v>556</v>
      </c>
      <c r="E210" s="3">
        <v>0</v>
      </c>
      <c r="F210" s="36"/>
      <c r="G210" s="36"/>
      <c r="H210" s="36"/>
      <c r="I210" s="4">
        <v>0</v>
      </c>
      <c r="J210" s="36"/>
      <c r="K210" s="4">
        <v>0</v>
      </c>
      <c r="L210" s="36"/>
      <c r="M210" s="4"/>
      <c r="N210" s="36"/>
      <c r="O210" s="4"/>
      <c r="P210" s="36"/>
      <c r="Q210" s="36"/>
      <c r="R210" s="36"/>
      <c r="S210" s="36"/>
      <c r="T210" s="36"/>
      <c r="U210" s="36"/>
      <c r="X210" s="26" t="s">
        <v>286</v>
      </c>
      <c r="Y210" s="26" t="s">
        <v>287</v>
      </c>
      <c r="Z210" s="26" t="s">
        <v>524</v>
      </c>
      <c r="AA210" s="26" t="s">
        <v>16</v>
      </c>
      <c r="AB210" s="26"/>
    </row>
    <row r="211" spans="1:28" s="42" customFormat="1">
      <c r="A211" s="11"/>
      <c r="B211" s="11" t="s">
        <v>4727</v>
      </c>
      <c r="C211" s="11" t="s">
        <v>4315</v>
      </c>
      <c r="D211" s="11" t="s">
        <v>556</v>
      </c>
      <c r="E211" s="3">
        <v>0</v>
      </c>
      <c r="F211" s="36"/>
      <c r="G211" s="36"/>
      <c r="H211" s="36"/>
      <c r="I211" s="4">
        <v>0</v>
      </c>
      <c r="J211" s="36"/>
      <c r="K211" s="4">
        <v>0</v>
      </c>
      <c r="L211" s="36"/>
      <c r="M211" s="4"/>
      <c r="N211" s="36"/>
      <c r="O211" s="4"/>
      <c r="P211" s="36"/>
      <c r="Q211" s="36"/>
      <c r="R211" s="36"/>
      <c r="S211" s="36"/>
      <c r="T211" s="36"/>
      <c r="U211" s="36"/>
      <c r="X211" s="26" t="s">
        <v>288</v>
      </c>
      <c r="Y211" s="26" t="s">
        <v>289</v>
      </c>
      <c r="Z211" s="26" t="s">
        <v>524</v>
      </c>
      <c r="AA211" s="26" t="s">
        <v>16</v>
      </c>
      <c r="AB211" s="26"/>
    </row>
    <row r="212" spans="1:28" s="42" customFormat="1">
      <c r="A212" s="11"/>
      <c r="B212" s="11" t="s">
        <v>4728</v>
      </c>
      <c r="C212" s="11" t="s">
        <v>4328</v>
      </c>
      <c r="D212" s="11" t="s">
        <v>556</v>
      </c>
      <c r="E212" s="3" t="s">
        <v>4824</v>
      </c>
      <c r="F212" s="36"/>
      <c r="G212" s="36"/>
      <c r="H212" s="36"/>
      <c r="I212" s="51" t="s">
        <v>4824</v>
      </c>
      <c r="J212" s="36"/>
      <c r="K212" s="51" t="s">
        <v>4824</v>
      </c>
      <c r="L212" s="36"/>
      <c r="M212" s="4"/>
      <c r="N212" s="36"/>
      <c r="O212" s="4"/>
      <c r="P212" s="36"/>
      <c r="Q212" s="36"/>
      <c r="R212" s="36"/>
      <c r="S212" s="36"/>
      <c r="T212" s="36"/>
      <c r="U212" s="36"/>
      <c r="X212" s="26" t="s">
        <v>290</v>
      </c>
      <c r="Y212" s="26" t="s">
        <v>291</v>
      </c>
      <c r="Z212" s="26" t="s">
        <v>524</v>
      </c>
      <c r="AA212" s="26" t="s">
        <v>62</v>
      </c>
      <c r="AB212" s="26"/>
    </row>
    <row r="213" spans="1:28" s="42" customFormat="1">
      <c r="A213" s="11"/>
      <c r="B213" s="11" t="s">
        <v>4729</v>
      </c>
      <c r="C213" s="11" t="s">
        <v>4340</v>
      </c>
      <c r="D213" s="11" t="s">
        <v>556</v>
      </c>
      <c r="E213" s="3" t="s">
        <v>4824</v>
      </c>
      <c r="F213" s="36"/>
      <c r="G213" s="36"/>
      <c r="H213" s="36"/>
      <c r="I213" s="51" t="s">
        <v>4824</v>
      </c>
      <c r="J213" s="36"/>
      <c r="K213" s="51" t="s">
        <v>4824</v>
      </c>
      <c r="L213" s="36"/>
      <c r="M213" s="4"/>
      <c r="N213" s="36"/>
      <c r="O213" s="4"/>
      <c r="P213" s="36"/>
      <c r="Q213" s="36"/>
      <c r="R213" s="36"/>
      <c r="S213" s="36"/>
      <c r="T213" s="36"/>
      <c r="U213" s="36"/>
      <c r="X213" s="26" t="s">
        <v>292</v>
      </c>
      <c r="Y213" s="26" t="s">
        <v>293</v>
      </c>
      <c r="Z213" s="26" t="s">
        <v>524</v>
      </c>
      <c r="AA213" s="26" t="s">
        <v>11</v>
      </c>
      <c r="AB213" s="26"/>
    </row>
    <row r="214" spans="1:28" s="42" customFormat="1">
      <c r="A214" s="11"/>
      <c r="B214" s="11" t="s">
        <v>4730</v>
      </c>
      <c r="C214" s="11" t="s">
        <v>4366</v>
      </c>
      <c r="D214" s="11" t="s">
        <v>556</v>
      </c>
      <c r="E214" s="3" t="s">
        <v>4824</v>
      </c>
      <c r="F214" s="36"/>
      <c r="G214" s="36"/>
      <c r="H214" s="36"/>
      <c r="I214" s="51" t="s">
        <v>4824</v>
      </c>
      <c r="J214" s="36"/>
      <c r="K214" s="51" t="s">
        <v>4824</v>
      </c>
      <c r="L214" s="36"/>
      <c r="M214" s="4"/>
      <c r="N214" s="36"/>
      <c r="O214" s="4"/>
      <c r="P214" s="36"/>
      <c r="Q214" s="36"/>
      <c r="R214" s="36"/>
      <c r="S214" s="36"/>
      <c r="T214" s="36"/>
      <c r="U214" s="36"/>
      <c r="X214" s="26" t="s">
        <v>492</v>
      </c>
      <c r="Y214" s="26" t="s">
        <v>493</v>
      </c>
      <c r="Z214" s="26" t="s">
        <v>525</v>
      </c>
      <c r="AA214" s="26" t="s">
        <v>442</v>
      </c>
      <c r="AB214" s="26"/>
    </row>
    <row r="215" spans="1:28" s="42" customFormat="1">
      <c r="A215" s="11"/>
      <c r="B215" s="11" t="s">
        <v>4731</v>
      </c>
      <c r="C215" s="11" t="s">
        <v>4372</v>
      </c>
      <c r="D215" s="11" t="s">
        <v>556</v>
      </c>
      <c r="E215" s="3" t="s">
        <v>4824</v>
      </c>
      <c r="F215" s="36"/>
      <c r="G215" s="36"/>
      <c r="H215" s="36"/>
      <c r="I215" s="51" t="s">
        <v>4824</v>
      </c>
      <c r="J215" s="36"/>
      <c r="K215" s="51" t="s">
        <v>4824</v>
      </c>
      <c r="L215" s="36"/>
      <c r="M215" s="4"/>
      <c r="N215" s="36"/>
      <c r="O215" s="4"/>
      <c r="P215" s="36"/>
      <c r="Q215" s="36"/>
      <c r="R215" s="36"/>
      <c r="S215" s="36"/>
      <c r="T215" s="36"/>
      <c r="U215" s="36"/>
      <c r="X215" s="26" t="s">
        <v>294</v>
      </c>
      <c r="Y215" s="26" t="s">
        <v>295</v>
      </c>
      <c r="Z215" s="26" t="s">
        <v>524</v>
      </c>
      <c r="AA215" s="26" t="s">
        <v>62</v>
      </c>
      <c r="AB215" s="26"/>
    </row>
    <row r="216" spans="1:28" s="42" customFormat="1">
      <c r="A216" s="11"/>
      <c r="B216" s="11" t="s">
        <v>4732</v>
      </c>
      <c r="C216" s="11" t="s">
        <v>4378</v>
      </c>
      <c r="D216" s="11" t="s">
        <v>556</v>
      </c>
      <c r="E216" s="3" t="s">
        <v>4824</v>
      </c>
      <c r="F216" s="36"/>
      <c r="G216" s="36"/>
      <c r="H216" s="36"/>
      <c r="I216" s="51" t="s">
        <v>4824</v>
      </c>
      <c r="J216" s="36"/>
      <c r="K216" s="51" t="s">
        <v>4824</v>
      </c>
      <c r="L216" s="36"/>
      <c r="M216" s="4"/>
      <c r="N216" s="36"/>
      <c r="O216" s="4"/>
      <c r="P216" s="36"/>
      <c r="Q216" s="36"/>
      <c r="R216" s="36"/>
      <c r="S216" s="36"/>
      <c r="T216" s="36"/>
      <c r="U216" s="36"/>
      <c r="X216" s="26" t="s">
        <v>494</v>
      </c>
      <c r="Y216" s="26" t="s">
        <v>495</v>
      </c>
      <c r="Z216" s="26" t="s">
        <v>3892</v>
      </c>
      <c r="AA216" s="26" t="s">
        <v>442</v>
      </c>
      <c r="AB216" s="26"/>
    </row>
    <row r="217" spans="1:28" s="42" customFormat="1">
      <c r="A217" s="11"/>
      <c r="B217" s="11" t="s">
        <v>4733</v>
      </c>
      <c r="C217" s="11" t="s">
        <v>4392</v>
      </c>
      <c r="D217" s="11" t="s">
        <v>556</v>
      </c>
      <c r="E217" s="3">
        <v>0</v>
      </c>
      <c r="F217" s="36"/>
      <c r="G217" s="36"/>
      <c r="H217" s="36"/>
      <c r="I217" s="51">
        <v>0</v>
      </c>
      <c r="J217" s="36"/>
      <c r="K217" s="4">
        <v>0</v>
      </c>
      <c r="L217" s="36"/>
      <c r="M217" s="4"/>
      <c r="N217" s="36"/>
      <c r="O217" s="4"/>
      <c r="P217" s="36"/>
      <c r="Q217" s="36"/>
      <c r="R217" s="36"/>
      <c r="S217" s="36"/>
      <c r="T217" s="36"/>
      <c r="U217" s="36"/>
      <c r="X217" s="26" t="s">
        <v>296</v>
      </c>
      <c r="Y217" s="26" t="s">
        <v>297</v>
      </c>
      <c r="Z217" s="26" t="s">
        <v>524</v>
      </c>
      <c r="AA217" s="26" t="s">
        <v>11</v>
      </c>
      <c r="AB217" s="26"/>
    </row>
    <row r="218" spans="1:28" s="42" customFormat="1">
      <c r="A218" s="11"/>
      <c r="B218" s="11" t="s">
        <v>4734</v>
      </c>
      <c r="C218" s="11" t="s">
        <v>4406</v>
      </c>
      <c r="D218" s="11" t="s">
        <v>556</v>
      </c>
      <c r="E218" s="3" t="s">
        <v>4824</v>
      </c>
      <c r="F218" s="36"/>
      <c r="G218" s="36"/>
      <c r="H218" s="36"/>
      <c r="I218" s="51" t="s">
        <v>4824</v>
      </c>
      <c r="J218" s="36"/>
      <c r="K218" s="51" t="s">
        <v>4824</v>
      </c>
      <c r="L218" s="36"/>
      <c r="M218" s="4"/>
      <c r="N218" s="36"/>
      <c r="O218" s="4"/>
      <c r="P218" s="36"/>
      <c r="Q218" s="36"/>
      <c r="R218" s="36"/>
      <c r="S218" s="36"/>
      <c r="T218" s="36"/>
      <c r="U218" s="36"/>
      <c r="X218" s="26" t="s">
        <v>298</v>
      </c>
      <c r="Y218" s="26" t="s">
        <v>299</v>
      </c>
      <c r="Z218" s="26" t="s">
        <v>524</v>
      </c>
      <c r="AA218" s="26" t="s">
        <v>11</v>
      </c>
      <c r="AB218" s="26"/>
    </row>
    <row r="219" spans="1:28" s="42" customFormat="1">
      <c r="A219" s="11"/>
      <c r="B219" s="11" t="s">
        <v>4735</v>
      </c>
      <c r="C219" s="11" t="s">
        <v>4413</v>
      </c>
      <c r="D219" s="11" t="s">
        <v>556</v>
      </c>
      <c r="E219" s="3" t="s">
        <v>4824</v>
      </c>
      <c r="F219" s="36"/>
      <c r="G219" s="36"/>
      <c r="H219" s="36"/>
      <c r="I219" s="4" t="s">
        <v>4824</v>
      </c>
      <c r="J219" s="36"/>
      <c r="K219" s="4" t="s">
        <v>4824</v>
      </c>
      <c r="L219" s="36"/>
      <c r="M219" s="4"/>
      <c r="N219" s="36"/>
      <c r="O219" s="4"/>
      <c r="P219" s="36"/>
      <c r="Q219" s="36"/>
      <c r="R219" s="36"/>
      <c r="S219" s="36"/>
      <c r="T219" s="36"/>
      <c r="U219" s="36"/>
      <c r="X219" s="26" t="s">
        <v>300</v>
      </c>
      <c r="Y219" s="26" t="s">
        <v>301</v>
      </c>
      <c r="Z219" s="26" t="s">
        <v>524</v>
      </c>
      <c r="AA219" s="26" t="s">
        <v>16</v>
      </c>
      <c r="AB219" s="26"/>
    </row>
    <row r="220" spans="1:28" s="42" customFormat="1" ht="30">
      <c r="A220" s="11"/>
      <c r="B220" s="11" t="s">
        <v>4736</v>
      </c>
      <c r="C220" s="11" t="s">
        <v>4427</v>
      </c>
      <c r="D220" s="11" t="s">
        <v>556</v>
      </c>
      <c r="E220" s="3" t="s">
        <v>4824</v>
      </c>
      <c r="F220" s="36"/>
      <c r="G220" s="36"/>
      <c r="H220" s="36"/>
      <c r="I220" s="4" t="s">
        <v>4824</v>
      </c>
      <c r="J220" s="36"/>
      <c r="K220" s="4" t="s">
        <v>4824</v>
      </c>
      <c r="L220" s="36"/>
      <c r="M220" s="4"/>
      <c r="N220" s="36"/>
      <c r="O220" s="4"/>
      <c r="P220" s="36"/>
      <c r="Q220" s="36"/>
      <c r="R220" s="36"/>
      <c r="S220" s="36"/>
      <c r="T220" s="36"/>
      <c r="U220" s="36"/>
      <c r="X220" s="26" t="s">
        <v>302</v>
      </c>
      <c r="Y220" s="26" t="s">
        <v>303</v>
      </c>
      <c r="Z220" s="26" t="s">
        <v>524</v>
      </c>
      <c r="AA220" s="26" t="s">
        <v>16</v>
      </c>
      <c r="AB220" s="26"/>
    </row>
    <row r="221" spans="1:28" s="42" customFormat="1">
      <c r="A221" s="11"/>
      <c r="B221" s="11" t="s">
        <v>4737</v>
      </c>
      <c r="C221" s="11" t="s">
        <v>4433</v>
      </c>
      <c r="D221" s="11" t="s">
        <v>556</v>
      </c>
      <c r="E221" s="51">
        <v>46321578</v>
      </c>
      <c r="F221" s="36"/>
      <c r="G221" s="36"/>
      <c r="H221" s="36"/>
      <c r="I221" s="4"/>
      <c r="J221" s="36"/>
      <c r="K221" s="4"/>
      <c r="L221" s="36"/>
      <c r="M221" s="4"/>
      <c r="N221" s="36"/>
      <c r="O221" s="4"/>
      <c r="P221" s="36"/>
      <c r="Q221" s="36"/>
      <c r="R221" s="36"/>
      <c r="S221" s="36"/>
      <c r="T221" s="36"/>
      <c r="U221" s="36"/>
      <c r="X221" s="26" t="s">
        <v>304</v>
      </c>
      <c r="Y221" s="26" t="s">
        <v>305</v>
      </c>
      <c r="Z221" s="26" t="s">
        <v>525</v>
      </c>
      <c r="AA221" s="26" t="s">
        <v>16</v>
      </c>
      <c r="AB221" s="26"/>
    </row>
    <row r="222" spans="1:28" s="42" customFormat="1" ht="30">
      <c r="A222" s="11"/>
      <c r="B222" s="11" t="s">
        <v>4738</v>
      </c>
      <c r="C222" s="11" t="s">
        <v>4439</v>
      </c>
      <c r="D222" s="11" t="s">
        <v>556</v>
      </c>
      <c r="E222" s="51">
        <v>649213</v>
      </c>
      <c r="F222" s="36"/>
      <c r="G222" s="36"/>
      <c r="H222" s="36"/>
      <c r="I222" s="4"/>
      <c r="J222" s="36"/>
      <c r="K222" s="4"/>
      <c r="L222" s="36"/>
      <c r="M222" s="4"/>
      <c r="N222" s="36"/>
      <c r="O222" s="4"/>
      <c r="P222" s="36"/>
      <c r="Q222" s="36"/>
      <c r="R222" s="36"/>
      <c r="S222" s="36"/>
      <c r="T222" s="36"/>
      <c r="U222" s="36"/>
      <c r="X222" s="26" t="s">
        <v>306</v>
      </c>
      <c r="Y222" s="26" t="s">
        <v>307</v>
      </c>
      <c r="Z222" s="26" t="s">
        <v>524</v>
      </c>
      <c r="AA222" s="26" t="s">
        <v>11</v>
      </c>
      <c r="AB222" s="26"/>
    </row>
    <row r="223" spans="1:28" s="42" customFormat="1">
      <c r="A223" s="11"/>
      <c r="B223" s="11" t="s">
        <v>4739</v>
      </c>
      <c r="C223" s="11" t="s">
        <v>4444</v>
      </c>
      <c r="D223" s="11" t="s">
        <v>556</v>
      </c>
      <c r="E223" s="51">
        <f>E222+E221</f>
        <v>46970791</v>
      </c>
      <c r="F223" s="36"/>
      <c r="G223" s="36"/>
      <c r="H223" s="36"/>
      <c r="I223" s="4"/>
      <c r="J223" s="36"/>
      <c r="K223" s="4"/>
      <c r="L223" s="36"/>
      <c r="M223" s="4"/>
      <c r="N223" s="36"/>
      <c r="O223" s="4"/>
      <c r="P223" s="36"/>
      <c r="Q223" s="36"/>
      <c r="R223" s="36"/>
      <c r="S223" s="36"/>
      <c r="T223" s="36"/>
      <c r="U223" s="36"/>
      <c r="X223" s="26" t="s">
        <v>308</v>
      </c>
      <c r="Y223" s="26" t="s">
        <v>309</v>
      </c>
      <c r="Z223" s="26" t="s">
        <v>524</v>
      </c>
      <c r="AA223" s="26" t="s">
        <v>26</v>
      </c>
      <c r="AB223" s="26"/>
    </row>
    <row r="224" spans="1:28" s="42" customFormat="1">
      <c r="A224" s="11"/>
      <c r="B224" s="11" t="s">
        <v>4740</v>
      </c>
      <c r="C224" s="11" t="s">
        <v>4473</v>
      </c>
      <c r="D224" s="11" t="s">
        <v>556</v>
      </c>
      <c r="E224" s="3">
        <v>15</v>
      </c>
      <c r="F224" s="36"/>
      <c r="G224" s="36"/>
      <c r="H224" s="36"/>
      <c r="I224" s="4">
        <v>10</v>
      </c>
      <c r="J224" s="36"/>
      <c r="K224" s="4">
        <v>0</v>
      </c>
      <c r="L224" s="36"/>
      <c r="M224" s="4"/>
      <c r="N224" s="36"/>
      <c r="O224" s="4"/>
      <c r="P224" s="36"/>
      <c r="Q224" s="36"/>
      <c r="R224" s="36"/>
      <c r="S224" s="36"/>
      <c r="T224" s="36"/>
      <c r="U224" s="36"/>
      <c r="X224" s="26" t="s">
        <v>310</v>
      </c>
      <c r="Y224" s="26" t="s">
        <v>311</v>
      </c>
      <c r="Z224" s="26" t="s">
        <v>525</v>
      </c>
      <c r="AA224" s="26" t="s">
        <v>26</v>
      </c>
      <c r="AB224" s="26"/>
    </row>
    <row r="225" spans="1:28" s="42" customFormat="1">
      <c r="A225" s="11"/>
      <c r="B225" s="11" t="s">
        <v>4741</v>
      </c>
      <c r="C225" s="11" t="s">
        <v>4485</v>
      </c>
      <c r="D225" s="11" t="s">
        <v>556</v>
      </c>
      <c r="E225" s="3">
        <v>7610</v>
      </c>
      <c r="F225" s="36"/>
      <c r="G225" s="36"/>
      <c r="H225" s="36"/>
      <c r="I225" s="4">
        <v>7160</v>
      </c>
      <c r="J225" s="36"/>
      <c r="K225" s="4">
        <v>7160</v>
      </c>
      <c r="L225" s="36"/>
      <c r="M225" s="4"/>
      <c r="N225" s="36"/>
      <c r="O225" s="4"/>
      <c r="P225" s="36"/>
      <c r="Q225" s="36"/>
      <c r="R225" s="36"/>
      <c r="S225" s="36"/>
      <c r="T225" s="36"/>
      <c r="U225" s="36"/>
      <c r="X225" s="26" t="s">
        <v>312</v>
      </c>
      <c r="Y225" s="26" t="s">
        <v>313</v>
      </c>
      <c r="Z225" s="26" t="s">
        <v>524</v>
      </c>
      <c r="AA225" s="26" t="s">
        <v>26</v>
      </c>
      <c r="AB225" s="26"/>
    </row>
    <row r="226" spans="1:28" s="42" customFormat="1">
      <c r="A226" s="11"/>
      <c r="B226" s="11" t="s">
        <v>4742</v>
      </c>
      <c r="C226" s="11" t="s">
        <v>4504</v>
      </c>
      <c r="D226" s="11" t="s">
        <v>556</v>
      </c>
      <c r="E226" s="3">
        <v>0</v>
      </c>
      <c r="F226" s="36"/>
      <c r="G226" s="36"/>
      <c r="H226" s="36"/>
      <c r="I226" s="4">
        <v>0</v>
      </c>
      <c r="J226" s="36"/>
      <c r="K226" s="4">
        <v>0</v>
      </c>
      <c r="L226" s="36"/>
      <c r="M226" s="4"/>
      <c r="N226" s="36"/>
      <c r="O226" s="4"/>
      <c r="P226" s="36"/>
      <c r="Q226" s="36"/>
      <c r="R226" s="36"/>
      <c r="S226" s="36"/>
      <c r="T226" s="36"/>
      <c r="U226" s="36"/>
      <c r="X226" s="26" t="s">
        <v>314</v>
      </c>
      <c r="Y226" s="26" t="s">
        <v>315</v>
      </c>
      <c r="Z226" s="26" t="s">
        <v>524</v>
      </c>
      <c r="AA226" s="26" t="s">
        <v>6</v>
      </c>
      <c r="AB226" s="26"/>
    </row>
    <row r="227" spans="1:28" s="42" customFormat="1">
      <c r="A227" s="11"/>
      <c r="B227" s="11" t="s">
        <v>4743</v>
      </c>
      <c r="C227" s="11" t="s">
        <v>4523</v>
      </c>
      <c r="D227" s="11" t="s">
        <v>556</v>
      </c>
      <c r="E227" s="3">
        <v>1</v>
      </c>
      <c r="F227" s="36"/>
      <c r="G227" s="36"/>
      <c r="H227" s="36"/>
      <c r="I227" s="4">
        <v>1</v>
      </c>
      <c r="J227" s="36"/>
      <c r="K227" s="4">
        <v>1</v>
      </c>
      <c r="L227" s="36"/>
      <c r="M227" s="4"/>
      <c r="N227" s="36"/>
      <c r="O227" s="4"/>
      <c r="P227" s="36"/>
      <c r="Q227" s="36"/>
      <c r="R227" s="36"/>
      <c r="S227" s="36"/>
      <c r="T227" s="36"/>
      <c r="U227" s="36"/>
      <c r="X227" s="26" t="s">
        <v>316</v>
      </c>
      <c r="Y227" s="26" t="s">
        <v>317</v>
      </c>
      <c r="Z227" s="26" t="s">
        <v>524</v>
      </c>
      <c r="AA227" s="26" t="s">
        <v>62</v>
      </c>
      <c r="AB227" s="26"/>
    </row>
    <row r="228" spans="1:28" s="42" customFormat="1">
      <c r="A228" s="11"/>
      <c r="B228" s="11" t="s">
        <v>4744</v>
      </c>
      <c r="C228" s="11" t="s">
        <v>4531</v>
      </c>
      <c r="D228" s="11" t="s">
        <v>556</v>
      </c>
      <c r="E228" s="51">
        <v>0</v>
      </c>
      <c r="F228" s="36"/>
      <c r="G228" s="36"/>
      <c r="H228" s="36"/>
      <c r="I228" s="4">
        <v>0</v>
      </c>
      <c r="J228" s="36"/>
      <c r="K228" s="4">
        <v>0</v>
      </c>
      <c r="L228" s="36"/>
      <c r="M228" s="4"/>
      <c r="N228" s="36"/>
      <c r="O228" s="4"/>
      <c r="P228" s="36"/>
      <c r="Q228" s="36"/>
      <c r="R228" s="36"/>
      <c r="S228" s="36"/>
      <c r="T228" s="36"/>
      <c r="U228" s="36"/>
      <c r="X228" s="26" t="s">
        <v>318</v>
      </c>
      <c r="Y228" s="26" t="s">
        <v>319</v>
      </c>
      <c r="Z228" s="26" t="s">
        <v>525</v>
      </c>
      <c r="AA228" s="26" t="s">
        <v>6</v>
      </c>
      <c r="AB228" s="26"/>
    </row>
    <row r="229" spans="1:28" s="42" customFormat="1">
      <c r="A229" s="11"/>
      <c r="B229" s="11" t="s">
        <v>4745</v>
      </c>
      <c r="C229" s="11" t="s">
        <v>4540</v>
      </c>
      <c r="D229" s="11" t="s">
        <v>556</v>
      </c>
      <c r="E229" s="51">
        <v>0.04</v>
      </c>
      <c r="F229" s="36"/>
      <c r="G229" s="36"/>
      <c r="H229" s="36"/>
      <c r="I229" s="4">
        <v>0</v>
      </c>
      <c r="J229" s="36"/>
      <c r="K229" s="4">
        <v>0</v>
      </c>
      <c r="L229" s="36"/>
      <c r="M229" s="4"/>
      <c r="N229" s="36"/>
      <c r="O229" s="4"/>
      <c r="P229" s="36"/>
      <c r="Q229" s="36"/>
      <c r="R229" s="36"/>
      <c r="S229" s="36"/>
      <c r="T229" s="36"/>
      <c r="U229" s="36"/>
      <c r="X229" s="26" t="s">
        <v>496</v>
      </c>
      <c r="Y229" s="26" t="s">
        <v>497</v>
      </c>
      <c r="Z229" s="26" t="s">
        <v>3892</v>
      </c>
      <c r="AA229" s="26" t="s">
        <v>23</v>
      </c>
      <c r="AB229" s="26"/>
    </row>
    <row r="230" spans="1:28" s="42" customFormat="1">
      <c r="A230" s="11"/>
      <c r="B230" s="11" t="s">
        <v>4746</v>
      </c>
      <c r="C230" s="11" t="s">
        <v>4571</v>
      </c>
      <c r="D230" s="11" t="s">
        <v>556</v>
      </c>
      <c r="E230" s="3">
        <v>11</v>
      </c>
      <c r="F230" s="36"/>
      <c r="G230" s="36"/>
      <c r="H230" s="36"/>
      <c r="I230" s="4">
        <v>0</v>
      </c>
      <c r="J230" s="36"/>
      <c r="K230" s="4">
        <v>0</v>
      </c>
      <c r="L230" s="36"/>
      <c r="M230" s="4"/>
      <c r="N230" s="36"/>
      <c r="O230" s="4"/>
      <c r="P230" s="36"/>
      <c r="Q230" s="36"/>
      <c r="R230" s="36"/>
      <c r="S230" s="36"/>
      <c r="T230" s="36"/>
      <c r="U230" s="36"/>
      <c r="X230" s="26" t="s">
        <v>320</v>
      </c>
      <c r="Y230" s="26" t="s">
        <v>321</v>
      </c>
      <c r="Z230" s="26" t="s">
        <v>524</v>
      </c>
      <c r="AA230" s="26" t="s">
        <v>16</v>
      </c>
      <c r="AB230" s="26"/>
    </row>
    <row r="231" spans="1:28" s="42" customFormat="1" ht="15.75">
      <c r="A231" s="47"/>
      <c r="B231" s="9" t="s">
        <v>556</v>
      </c>
      <c r="C231" s="9" t="s">
        <v>4747</v>
      </c>
      <c r="D231" s="10" t="s">
        <v>556</v>
      </c>
      <c r="E231" s="10"/>
      <c r="F231" s="10"/>
      <c r="G231" s="10"/>
      <c r="H231" s="10"/>
      <c r="I231" s="10"/>
      <c r="J231" s="10"/>
      <c r="K231" s="10"/>
      <c r="L231" s="10"/>
      <c r="M231" s="10"/>
      <c r="N231" s="10"/>
      <c r="O231" s="10"/>
      <c r="P231" s="10"/>
      <c r="Q231" s="10"/>
      <c r="R231" s="10"/>
      <c r="S231" s="10"/>
      <c r="T231" s="10"/>
      <c r="U231" s="10"/>
      <c r="X231" s="26" t="s">
        <v>322</v>
      </c>
      <c r="Y231" s="26" t="s">
        <v>323</v>
      </c>
      <c r="Z231" s="26" t="s">
        <v>524</v>
      </c>
      <c r="AA231" s="26" t="s">
        <v>26</v>
      </c>
      <c r="AB231" s="26"/>
    </row>
    <row r="232" spans="1:28" s="42" customFormat="1">
      <c r="A232" s="11"/>
      <c r="B232" s="11" t="s">
        <v>1060</v>
      </c>
      <c r="C232" s="11" t="s">
        <v>1061</v>
      </c>
      <c r="D232" s="11" t="s">
        <v>556</v>
      </c>
      <c r="E232" s="3"/>
      <c r="F232" s="36"/>
      <c r="G232" s="3"/>
      <c r="H232" s="36"/>
      <c r="I232" s="36" t="str">
        <f>IF(AND(ISNUMBER(I233),ISNUMBER(I234)), I233/I234, "")</f>
        <v/>
      </c>
      <c r="J232" s="36"/>
      <c r="K232" s="36" t="str">
        <f>IF(AND(ISNUMBER(K233),ISNUMBER(K234)), K233/K234, "")</f>
        <v/>
      </c>
      <c r="L232" s="36"/>
      <c r="M232" s="36" t="str">
        <f>IF(AND(ISNUMBER(M233),ISNUMBER(M234)), M233/M234, "")</f>
        <v/>
      </c>
      <c r="N232" s="3"/>
      <c r="O232" s="5" t="str">
        <f>IF(AND(ISNUMBER(O233),ISNUMBER(O234)), O233/O234, "")</f>
        <v/>
      </c>
      <c r="P232" s="12"/>
      <c r="Q232" s="12"/>
      <c r="R232" s="12"/>
      <c r="S232" s="12"/>
      <c r="T232" s="12"/>
      <c r="U232" s="12"/>
      <c r="X232" s="26" t="s">
        <v>324</v>
      </c>
      <c r="Y232" s="26" t="s">
        <v>325</v>
      </c>
      <c r="Z232" s="26" t="s">
        <v>524</v>
      </c>
      <c r="AA232" s="26" t="s">
        <v>39</v>
      </c>
      <c r="AB232" s="26"/>
    </row>
    <row r="233" spans="1:28" s="42" customFormat="1" ht="30">
      <c r="A233" s="13"/>
      <c r="B233" s="13" t="s">
        <v>1068</v>
      </c>
      <c r="C233" s="13" t="s">
        <v>1069</v>
      </c>
      <c r="D233" s="13" t="s">
        <v>556</v>
      </c>
      <c r="E233" s="36"/>
      <c r="F233" s="36"/>
      <c r="G233" s="36"/>
      <c r="H233" s="36"/>
      <c r="I233" s="36"/>
      <c r="J233" s="36"/>
      <c r="K233" s="36"/>
      <c r="L233" s="36"/>
      <c r="M233" s="36"/>
      <c r="N233" s="36"/>
      <c r="O233" s="4"/>
      <c r="P233" s="36"/>
      <c r="Q233" s="36"/>
      <c r="R233" s="36"/>
      <c r="S233" s="12"/>
      <c r="T233" s="12"/>
      <c r="U233" s="12"/>
      <c r="X233" s="26" t="s">
        <v>326</v>
      </c>
      <c r="Y233" s="26" t="s">
        <v>327</v>
      </c>
      <c r="Z233" s="26" t="s">
        <v>3892</v>
      </c>
      <c r="AA233" s="26" t="s">
        <v>89</v>
      </c>
      <c r="AB233" s="26"/>
    </row>
    <row r="234" spans="1:28" s="42" customFormat="1" ht="30">
      <c r="A234" s="13"/>
      <c r="B234" s="13" t="s">
        <v>1072</v>
      </c>
      <c r="C234" s="13" t="s">
        <v>1073</v>
      </c>
      <c r="D234" s="13" t="s">
        <v>556</v>
      </c>
      <c r="E234" s="36"/>
      <c r="F234" s="36"/>
      <c r="G234" s="36"/>
      <c r="H234" s="36"/>
      <c r="I234" s="36"/>
      <c r="J234" s="36"/>
      <c r="K234" s="36"/>
      <c r="L234" s="36"/>
      <c r="M234" s="36"/>
      <c r="N234" s="36"/>
      <c r="O234" s="4"/>
      <c r="P234" s="36"/>
      <c r="Q234" s="36"/>
      <c r="R234" s="36"/>
      <c r="S234" s="12"/>
      <c r="T234" s="12"/>
      <c r="U234" s="12"/>
      <c r="X234" s="26" t="s">
        <v>328</v>
      </c>
      <c r="Y234" s="26" t="s">
        <v>329</v>
      </c>
      <c r="Z234" s="26" t="s">
        <v>524</v>
      </c>
      <c r="AA234" s="26" t="s">
        <v>39</v>
      </c>
      <c r="AB234" s="26"/>
    </row>
    <row r="235" spans="1:28" s="42" customFormat="1">
      <c r="A235" s="11"/>
      <c r="B235" s="11" t="s">
        <v>1126</v>
      </c>
      <c r="C235" s="11" t="s">
        <v>1127</v>
      </c>
      <c r="D235" s="11" t="s">
        <v>556</v>
      </c>
      <c r="E235" s="3"/>
      <c r="F235" s="36"/>
      <c r="G235" s="3"/>
      <c r="H235" s="36"/>
      <c r="I235" s="36" t="str">
        <f>IF(AND(ISNUMBER(I236),ISNUMBER(I237)), I236/I237, "")</f>
        <v/>
      </c>
      <c r="J235" s="36"/>
      <c r="K235" s="36" t="str">
        <f>IF(AND(ISNUMBER(K236),ISNUMBER(K237)), K236/K237, "")</f>
        <v/>
      </c>
      <c r="L235" s="36"/>
      <c r="M235" s="36" t="str">
        <f>IF(AND(ISNUMBER(M236),ISNUMBER(M237)), M236/M237, "")</f>
        <v/>
      </c>
      <c r="N235" s="3"/>
      <c r="O235" s="5" t="str">
        <f>IF(AND(ISNUMBER(O236),ISNUMBER(O237)), O236/O237, "")</f>
        <v/>
      </c>
      <c r="P235" s="12"/>
      <c r="Q235" s="12"/>
      <c r="R235" s="12"/>
      <c r="S235" s="12"/>
      <c r="T235" s="12"/>
      <c r="U235" s="12"/>
      <c r="X235" s="26" t="s">
        <v>498</v>
      </c>
      <c r="Y235" s="26" t="s">
        <v>499</v>
      </c>
      <c r="Z235" s="26" t="s">
        <v>3892</v>
      </c>
      <c r="AA235" s="26" t="s">
        <v>11</v>
      </c>
      <c r="AB235" s="26"/>
    </row>
    <row r="236" spans="1:28" s="42" customFormat="1" ht="30">
      <c r="A236" s="13"/>
      <c r="B236" s="13" t="s">
        <v>1135</v>
      </c>
      <c r="C236" s="13" t="s">
        <v>1136</v>
      </c>
      <c r="D236" s="13" t="s">
        <v>556</v>
      </c>
      <c r="E236" s="36"/>
      <c r="F236" s="36"/>
      <c r="G236" s="36"/>
      <c r="H236" s="36"/>
      <c r="I236" s="36"/>
      <c r="J236" s="36"/>
      <c r="K236" s="36"/>
      <c r="L236" s="36"/>
      <c r="M236" s="36"/>
      <c r="N236" s="36"/>
      <c r="O236" s="4"/>
      <c r="P236" s="36"/>
      <c r="Q236" s="36"/>
      <c r="R236" s="36"/>
      <c r="S236" s="12"/>
      <c r="T236" s="12"/>
      <c r="U236" s="12"/>
      <c r="X236" s="26" t="s">
        <v>330</v>
      </c>
      <c r="Y236" s="26" t="s">
        <v>331</v>
      </c>
      <c r="Z236" s="26" t="s">
        <v>524</v>
      </c>
      <c r="AA236" s="26" t="s">
        <v>16</v>
      </c>
      <c r="AB236" s="26"/>
    </row>
    <row r="237" spans="1:28" s="42" customFormat="1" ht="30">
      <c r="A237" s="13"/>
      <c r="B237" s="13" t="s">
        <v>1139</v>
      </c>
      <c r="C237" s="13" t="s">
        <v>1140</v>
      </c>
      <c r="D237" s="13" t="s">
        <v>556</v>
      </c>
      <c r="E237" s="36"/>
      <c r="F237" s="36"/>
      <c r="G237" s="36"/>
      <c r="H237" s="36"/>
      <c r="I237" s="36"/>
      <c r="J237" s="36"/>
      <c r="K237" s="36"/>
      <c r="L237" s="36"/>
      <c r="M237" s="36"/>
      <c r="N237" s="36"/>
      <c r="O237" s="4"/>
      <c r="P237" s="36"/>
      <c r="Q237" s="36"/>
      <c r="R237" s="36"/>
      <c r="S237" s="12"/>
      <c r="T237" s="12"/>
      <c r="U237" s="12"/>
      <c r="X237" s="26" t="s">
        <v>332</v>
      </c>
      <c r="Y237" s="26" t="s">
        <v>333</v>
      </c>
      <c r="Z237" s="26" t="s">
        <v>524</v>
      </c>
      <c r="AA237" s="26" t="s">
        <v>6</v>
      </c>
      <c r="AB237" s="26"/>
    </row>
    <row r="238" spans="1:28" s="42" customFormat="1">
      <c r="A238" s="11"/>
      <c r="B238" s="11" t="s">
        <v>1881</v>
      </c>
      <c r="C238" s="11" t="s">
        <v>1882</v>
      </c>
      <c r="D238" s="11" t="s">
        <v>556</v>
      </c>
      <c r="E238" s="3">
        <v>79</v>
      </c>
      <c r="F238" s="36"/>
      <c r="G238" s="3">
        <v>100</v>
      </c>
      <c r="H238" s="36"/>
      <c r="I238" s="36" t="str">
        <f>IF(AND(ISNUMBER(I239),ISNUMBER(I240)), I239/I240, "")</f>
        <v/>
      </c>
      <c r="J238" s="36"/>
      <c r="K238" s="36" t="str">
        <f>IF(AND(ISNUMBER(K239),ISNUMBER(K240)), K239/K240, "")</f>
        <v/>
      </c>
      <c r="L238" s="36"/>
      <c r="M238" s="36" t="str">
        <f>IF(AND(ISNUMBER(M239),ISNUMBER(M240)), M239/M240, "")</f>
        <v/>
      </c>
      <c r="N238" s="3"/>
      <c r="O238" s="5" t="str">
        <f>IF(AND(ISNUMBER(O239),ISNUMBER(O240)), O239/O240, "")</f>
        <v/>
      </c>
      <c r="P238" s="12"/>
      <c r="Q238" s="12"/>
      <c r="R238" s="12"/>
      <c r="S238" s="12"/>
      <c r="T238" s="12"/>
      <c r="U238" s="12"/>
      <c r="X238" s="26" t="s">
        <v>334</v>
      </c>
      <c r="Y238" s="26" t="s">
        <v>335</v>
      </c>
      <c r="Z238" s="26" t="s">
        <v>524</v>
      </c>
      <c r="AA238" s="26" t="s">
        <v>11</v>
      </c>
      <c r="AB238" s="26"/>
    </row>
    <row r="239" spans="1:28" s="14" customFormat="1">
      <c r="A239" s="13"/>
      <c r="B239" s="13" t="s">
        <v>1889</v>
      </c>
      <c r="C239" s="13" t="s">
        <v>1890</v>
      </c>
      <c r="D239" s="13" t="s">
        <v>556</v>
      </c>
      <c r="E239" s="36"/>
      <c r="F239" s="36"/>
      <c r="G239" s="36"/>
      <c r="H239" s="36"/>
      <c r="I239" s="36"/>
      <c r="J239" s="36"/>
      <c r="K239" s="36"/>
      <c r="L239" s="36"/>
      <c r="M239" s="36"/>
      <c r="N239" s="36"/>
      <c r="O239" s="4"/>
      <c r="P239" s="36"/>
      <c r="Q239" s="36"/>
      <c r="R239" s="36"/>
      <c r="S239" s="12"/>
      <c r="T239" s="12"/>
      <c r="U239" s="12"/>
      <c r="X239" s="26" t="s">
        <v>336</v>
      </c>
      <c r="Y239" s="26" t="s">
        <v>337</v>
      </c>
      <c r="Z239" s="26" t="s">
        <v>524</v>
      </c>
      <c r="AA239" s="26" t="s">
        <v>6</v>
      </c>
      <c r="AB239" s="26"/>
    </row>
    <row r="240" spans="1:28" s="14" customFormat="1">
      <c r="A240" s="13"/>
      <c r="B240" s="13" t="s">
        <v>1894</v>
      </c>
      <c r="C240" s="13" t="s">
        <v>1895</v>
      </c>
      <c r="D240" s="13" t="s">
        <v>556</v>
      </c>
      <c r="E240" s="36"/>
      <c r="F240" s="36"/>
      <c r="G240" s="36"/>
      <c r="H240" s="36"/>
      <c r="I240" s="36"/>
      <c r="J240" s="36"/>
      <c r="K240" s="36"/>
      <c r="L240" s="36"/>
      <c r="M240" s="36"/>
      <c r="N240" s="36"/>
      <c r="O240" s="4"/>
      <c r="P240" s="36"/>
      <c r="Q240" s="36"/>
      <c r="R240" s="36"/>
      <c r="S240" s="12"/>
      <c r="T240" s="12"/>
      <c r="U240" s="12"/>
      <c r="X240" s="26" t="s">
        <v>338</v>
      </c>
      <c r="Y240" s="26" t="s">
        <v>339</v>
      </c>
      <c r="Z240" s="26" t="s">
        <v>3892</v>
      </c>
      <c r="AA240" s="26" t="s">
        <v>39</v>
      </c>
      <c r="AB240" s="26"/>
    </row>
    <row r="241" spans="1:28" s="14" customFormat="1">
      <c r="A241" s="11"/>
      <c r="B241" s="11" t="s">
        <v>2392</v>
      </c>
      <c r="C241" s="11" t="s">
        <v>2393</v>
      </c>
      <c r="D241" s="11" t="s">
        <v>556</v>
      </c>
      <c r="E241" s="3" t="s">
        <v>4824</v>
      </c>
      <c r="F241" s="36"/>
      <c r="G241" s="3"/>
      <c r="H241" s="36"/>
      <c r="I241" s="36" t="str">
        <f>IF(AND(ISNUMBER(I242),ISNUMBER(I243)), I242/(I242+I243), "")</f>
        <v/>
      </c>
      <c r="J241" s="36"/>
      <c r="K241" s="36" t="str">
        <f>IF(AND(ISNUMBER(K242),ISNUMBER(K243)), K242/(K242+K243), "")</f>
        <v/>
      </c>
      <c r="L241" s="36"/>
      <c r="M241" s="36" t="str">
        <f>IF(AND(ISNUMBER(M242),ISNUMBER(M243)), M242/(M242+M243), "")</f>
        <v/>
      </c>
      <c r="N241" s="3"/>
      <c r="O241" s="5" t="str">
        <f>IF(AND(ISNUMBER(O242),ISNUMBER(O243)), O242/(O242+O243), "")</f>
        <v/>
      </c>
      <c r="P241" s="12"/>
      <c r="Q241" s="12"/>
      <c r="R241" s="12"/>
      <c r="S241" s="12"/>
      <c r="T241" s="12"/>
      <c r="U241" s="12"/>
      <c r="X241" s="26" t="s">
        <v>340</v>
      </c>
      <c r="Y241" s="26" t="s">
        <v>341</v>
      </c>
      <c r="Z241" s="26" t="s">
        <v>524</v>
      </c>
      <c r="AA241" s="26" t="s">
        <v>16</v>
      </c>
      <c r="AB241" s="26"/>
    </row>
    <row r="242" spans="1:28" s="14" customFormat="1">
      <c r="A242" s="13"/>
      <c r="B242" s="13" t="s">
        <v>2399</v>
      </c>
      <c r="C242" s="13" t="s">
        <v>2400</v>
      </c>
      <c r="D242" s="13" t="s">
        <v>556</v>
      </c>
      <c r="E242" s="36"/>
      <c r="F242" s="36"/>
      <c r="G242" s="36"/>
      <c r="H242" s="36"/>
      <c r="I242" s="36"/>
      <c r="J242" s="36"/>
      <c r="K242" s="36"/>
      <c r="L242" s="36"/>
      <c r="M242" s="36"/>
      <c r="N242" s="36"/>
      <c r="O242" s="4"/>
      <c r="P242" s="36"/>
      <c r="Q242" s="36"/>
      <c r="R242" s="36"/>
      <c r="S242" s="12"/>
      <c r="T242" s="12"/>
      <c r="U242" s="12"/>
      <c r="X242" s="26" t="s">
        <v>342</v>
      </c>
      <c r="Y242" s="26" t="s">
        <v>343</v>
      </c>
      <c r="Z242" s="26" t="s">
        <v>524</v>
      </c>
      <c r="AA242" s="26" t="s">
        <v>26</v>
      </c>
      <c r="AB242" s="26"/>
    </row>
    <row r="243" spans="1:28" s="14" customFormat="1">
      <c r="A243" s="13"/>
      <c r="B243" s="13" t="s">
        <v>2404</v>
      </c>
      <c r="C243" s="13" t="s">
        <v>2405</v>
      </c>
      <c r="D243" s="13" t="s">
        <v>556</v>
      </c>
      <c r="E243" s="36"/>
      <c r="F243" s="36"/>
      <c r="G243" s="36"/>
      <c r="H243" s="36"/>
      <c r="I243" s="36"/>
      <c r="J243" s="36"/>
      <c r="K243" s="36"/>
      <c r="L243" s="36"/>
      <c r="M243" s="36"/>
      <c r="N243" s="36"/>
      <c r="O243" s="4"/>
      <c r="P243" s="36"/>
      <c r="Q243" s="36"/>
      <c r="R243" s="36"/>
      <c r="S243" s="12"/>
      <c r="T243" s="12"/>
      <c r="U243" s="12"/>
      <c r="X243" s="26" t="s">
        <v>500</v>
      </c>
      <c r="Y243" s="26" t="s">
        <v>501</v>
      </c>
      <c r="Z243" s="26" t="s">
        <v>525</v>
      </c>
      <c r="AA243" s="26" t="s">
        <v>16</v>
      </c>
      <c r="AB243" s="26"/>
    </row>
    <row r="244" spans="1:28" s="14" customFormat="1">
      <c r="A244" s="11"/>
      <c r="B244" s="11" t="s">
        <v>3063</v>
      </c>
      <c r="C244" s="11" t="s">
        <v>3064</v>
      </c>
      <c r="D244" s="11" t="s">
        <v>556</v>
      </c>
      <c r="E244" s="3">
        <v>22</v>
      </c>
      <c r="F244" s="36"/>
      <c r="G244" s="3"/>
      <c r="H244" s="36"/>
      <c r="I244" s="36" t="str">
        <f>IF(AND(ISNUMBER(I245),ISNUMBER(I246)), I245/I246, "")</f>
        <v/>
      </c>
      <c r="J244" s="36"/>
      <c r="K244" s="36" t="str">
        <f>IF(AND(ISNUMBER(K245),ISNUMBER(K246)), K245/K246, "")</f>
        <v/>
      </c>
      <c r="L244" s="36"/>
      <c r="M244" s="36" t="str">
        <f>IF(AND(ISNUMBER(M245),ISNUMBER(M246)), M245/M246, "")</f>
        <v/>
      </c>
      <c r="N244" s="3"/>
      <c r="O244" s="5" t="str">
        <f>IF(AND(ISNUMBER(O245),ISNUMBER(O246)), O245/O246, "")</f>
        <v/>
      </c>
      <c r="P244" s="12"/>
      <c r="Q244" s="12"/>
      <c r="R244" s="12"/>
      <c r="S244" s="12"/>
      <c r="T244" s="12"/>
      <c r="U244" s="12"/>
      <c r="X244" s="26" t="s">
        <v>344</v>
      </c>
      <c r="Y244" s="26" t="s">
        <v>345</v>
      </c>
      <c r="Z244" s="26" t="s">
        <v>525</v>
      </c>
      <c r="AA244" s="26" t="s">
        <v>89</v>
      </c>
      <c r="AB244" s="26"/>
    </row>
    <row r="245" spans="1:28" s="14" customFormat="1">
      <c r="A245" s="13"/>
      <c r="B245" s="13" t="s">
        <v>3070</v>
      </c>
      <c r="C245" s="13" t="s">
        <v>3071</v>
      </c>
      <c r="D245" s="13" t="s">
        <v>556</v>
      </c>
      <c r="E245" s="36"/>
      <c r="F245" s="36"/>
      <c r="G245" s="36"/>
      <c r="H245" s="36"/>
      <c r="I245" s="36"/>
      <c r="J245" s="36"/>
      <c r="K245" s="36"/>
      <c r="L245" s="36"/>
      <c r="M245" s="36"/>
      <c r="N245" s="36"/>
      <c r="O245" s="4"/>
      <c r="P245" s="36"/>
      <c r="Q245" s="36"/>
      <c r="R245" s="36"/>
      <c r="S245" s="12"/>
      <c r="T245" s="12"/>
      <c r="U245" s="12"/>
      <c r="X245" s="26" t="s">
        <v>346</v>
      </c>
      <c r="Y245" s="26" t="s">
        <v>347</v>
      </c>
      <c r="Z245" s="26" t="s">
        <v>525</v>
      </c>
      <c r="AA245" s="26" t="s">
        <v>23</v>
      </c>
      <c r="AB245" s="26"/>
    </row>
    <row r="246" spans="1:28" s="14" customFormat="1">
      <c r="A246" s="13"/>
      <c r="B246" s="13" t="s">
        <v>3075</v>
      </c>
      <c r="C246" s="13" t="s">
        <v>3076</v>
      </c>
      <c r="D246" s="13" t="s">
        <v>556</v>
      </c>
      <c r="E246" s="36"/>
      <c r="F246" s="36"/>
      <c r="G246" s="36"/>
      <c r="H246" s="36"/>
      <c r="I246" s="36"/>
      <c r="J246" s="36"/>
      <c r="K246" s="36"/>
      <c r="L246" s="36"/>
      <c r="M246" s="36"/>
      <c r="N246" s="36"/>
      <c r="O246" s="4"/>
      <c r="P246" s="36"/>
      <c r="Q246" s="36"/>
      <c r="R246" s="36"/>
      <c r="S246" s="12"/>
      <c r="T246" s="12"/>
      <c r="U246" s="12"/>
      <c r="X246" s="26" t="s">
        <v>348</v>
      </c>
      <c r="Y246" s="26" t="s">
        <v>349</v>
      </c>
      <c r="Z246" s="26" t="s">
        <v>524</v>
      </c>
      <c r="AA246" s="26" t="s">
        <v>16</v>
      </c>
      <c r="AB246" s="26"/>
    </row>
    <row r="247" spans="1:28" s="14" customFormat="1">
      <c r="A247" s="11"/>
      <c r="B247" s="11" t="s">
        <v>3330</v>
      </c>
      <c r="C247" s="11" t="s">
        <v>3331</v>
      </c>
      <c r="D247" s="11" t="s">
        <v>556</v>
      </c>
      <c r="E247" s="51">
        <v>101842674</v>
      </c>
      <c r="F247" s="36"/>
      <c r="G247" s="51">
        <v>142410054</v>
      </c>
      <c r="H247" s="36"/>
      <c r="I247" s="36" t="str">
        <f>IF(AND(ISNUMBER(I248),ISNUMBER(I249),ISNUMBER(I250),ISNUMBER(I251),ISNUMBER(I252),ISNUMBER(I253),ISNUMBER(I254),ISNUMBER(I255)), I248+I249-I250-I251-I252-I253-I254-I255, "")</f>
        <v/>
      </c>
      <c r="J247" s="36"/>
      <c r="K247" s="36" t="str">
        <f>IF(AND(ISNUMBER(K248),ISNUMBER(K249),ISNUMBER(K250),ISNUMBER(K251),ISNUMBER(K252),ISNUMBER(K253),ISNUMBER(K254),ISNUMBER(K255)), K248+K249-K250-K251-K252-K253-K254-K255, "")</f>
        <v/>
      </c>
      <c r="L247" s="36"/>
      <c r="M247" s="36" t="str">
        <f>IF(AND(ISNUMBER(M248),ISNUMBER(M249),ISNUMBER(M250),ISNUMBER(M251),ISNUMBER(M252),ISNUMBER(M253),ISNUMBER(M254),ISNUMBER(M255)), M248+M249-M250-M251-M252-M253-M254-M255, "")</f>
        <v/>
      </c>
      <c r="N247" s="3"/>
      <c r="O247" s="5" t="str">
        <f>IF(AND(ISNUMBER(O248),ISNUMBER(O249),ISNUMBER(O250),ISNUMBER(O251),ISNUMBER(O252),ISNUMBER(O253),ISNUMBER(O254),ISNUMBER(O255)), O248+O249-O250-O251-O252-O253-O254-O255, "")</f>
        <v/>
      </c>
      <c r="P247" s="12"/>
      <c r="Q247" s="12"/>
      <c r="R247" s="12"/>
      <c r="S247" s="12"/>
      <c r="T247" s="12"/>
      <c r="U247" s="12"/>
      <c r="X247" s="26" t="s">
        <v>350</v>
      </c>
      <c r="Y247" s="26" t="s">
        <v>351</v>
      </c>
      <c r="Z247" s="26" t="s">
        <v>524</v>
      </c>
      <c r="AA247" s="26" t="s">
        <v>62</v>
      </c>
      <c r="AB247" s="26"/>
    </row>
    <row r="248" spans="1:28" s="14" customFormat="1">
      <c r="A248" s="13"/>
      <c r="B248" s="13" t="s">
        <v>3336</v>
      </c>
      <c r="C248" s="13" t="s">
        <v>3337</v>
      </c>
      <c r="D248" s="13" t="s">
        <v>556</v>
      </c>
      <c r="E248" s="36"/>
      <c r="F248" s="36"/>
      <c r="G248" s="36"/>
      <c r="H248" s="36"/>
      <c r="I248" s="36"/>
      <c r="J248" s="36"/>
      <c r="K248" s="36"/>
      <c r="L248" s="36"/>
      <c r="M248" s="36"/>
      <c r="N248" s="36"/>
      <c r="O248" s="4"/>
      <c r="P248" s="36"/>
      <c r="Q248" s="36"/>
      <c r="R248" s="36"/>
      <c r="S248" s="12"/>
      <c r="T248" s="12"/>
      <c r="U248" s="12"/>
      <c r="X248" s="26" t="s">
        <v>352</v>
      </c>
      <c r="Y248" s="26" t="s">
        <v>353</v>
      </c>
      <c r="Z248" s="26" t="s">
        <v>524</v>
      </c>
      <c r="AA248" s="26" t="s">
        <v>6</v>
      </c>
      <c r="AB248" s="26"/>
    </row>
    <row r="249" spans="1:28" s="14" customFormat="1">
      <c r="A249" s="13"/>
      <c r="B249" s="13" t="s">
        <v>3339</v>
      </c>
      <c r="C249" s="13" t="s">
        <v>3340</v>
      </c>
      <c r="D249" s="13" t="s">
        <v>556</v>
      </c>
      <c r="E249" s="36"/>
      <c r="F249" s="36"/>
      <c r="G249" s="36"/>
      <c r="H249" s="36"/>
      <c r="I249" s="36"/>
      <c r="J249" s="36"/>
      <c r="K249" s="36"/>
      <c r="L249" s="36"/>
      <c r="M249" s="36"/>
      <c r="N249" s="36"/>
      <c r="O249" s="4"/>
      <c r="P249" s="36"/>
      <c r="Q249" s="36"/>
      <c r="R249" s="36"/>
      <c r="S249" s="12"/>
      <c r="T249" s="12"/>
      <c r="U249" s="12"/>
      <c r="X249" s="26" t="s">
        <v>354</v>
      </c>
      <c r="Y249" s="26" t="s">
        <v>355</v>
      </c>
      <c r="Z249" s="26" t="s">
        <v>524</v>
      </c>
      <c r="AA249" s="26" t="s">
        <v>6</v>
      </c>
      <c r="AB249" s="26"/>
    </row>
    <row r="250" spans="1:28" s="14" customFormat="1">
      <c r="A250" s="13"/>
      <c r="B250" s="13" t="s">
        <v>3342</v>
      </c>
      <c r="C250" s="13" t="s">
        <v>3343</v>
      </c>
      <c r="D250" s="13" t="s">
        <v>556</v>
      </c>
      <c r="E250" s="36"/>
      <c r="F250" s="36"/>
      <c r="G250" s="36"/>
      <c r="H250" s="36"/>
      <c r="I250" s="36"/>
      <c r="J250" s="36"/>
      <c r="K250" s="36"/>
      <c r="L250" s="36"/>
      <c r="M250" s="36"/>
      <c r="N250" s="36"/>
      <c r="O250" s="4"/>
      <c r="P250" s="36"/>
      <c r="Q250" s="36"/>
      <c r="R250" s="36"/>
      <c r="S250" s="12"/>
      <c r="T250" s="12"/>
      <c r="U250" s="12"/>
      <c r="X250" s="26" t="s">
        <v>356</v>
      </c>
      <c r="Y250" s="26" t="s">
        <v>357</v>
      </c>
      <c r="Z250" s="26" t="s">
        <v>3892</v>
      </c>
      <c r="AA250" s="26" t="s">
        <v>6</v>
      </c>
      <c r="AB250" s="26"/>
    </row>
    <row r="251" spans="1:28" s="14" customFormat="1">
      <c r="A251" s="13"/>
      <c r="B251" s="13" t="s">
        <v>3345</v>
      </c>
      <c r="C251" s="13" t="s">
        <v>3346</v>
      </c>
      <c r="D251" s="13" t="s">
        <v>556</v>
      </c>
      <c r="E251" s="36"/>
      <c r="F251" s="36"/>
      <c r="G251" s="36"/>
      <c r="H251" s="36"/>
      <c r="I251" s="36"/>
      <c r="J251" s="36"/>
      <c r="K251" s="36"/>
      <c r="L251" s="36"/>
      <c r="M251" s="36"/>
      <c r="N251" s="36"/>
      <c r="O251" s="4"/>
      <c r="P251" s="36"/>
      <c r="Q251" s="36"/>
      <c r="R251" s="36"/>
      <c r="S251" s="12"/>
      <c r="T251" s="12"/>
      <c r="U251" s="12"/>
      <c r="X251" s="26" t="s">
        <v>358</v>
      </c>
      <c r="Y251" s="26" t="s">
        <v>359</v>
      </c>
      <c r="Z251" s="26" t="s">
        <v>3892</v>
      </c>
      <c r="AA251" s="26" t="s">
        <v>26</v>
      </c>
      <c r="AB251" s="26"/>
    </row>
    <row r="252" spans="1:28" s="14" customFormat="1">
      <c r="A252" s="13"/>
      <c r="B252" s="13" t="s">
        <v>3348</v>
      </c>
      <c r="C252" s="13" t="s">
        <v>3349</v>
      </c>
      <c r="D252" s="13" t="s">
        <v>556</v>
      </c>
      <c r="E252" s="36"/>
      <c r="F252" s="36"/>
      <c r="G252" s="36"/>
      <c r="H252" s="36"/>
      <c r="I252" s="36"/>
      <c r="J252" s="36"/>
      <c r="K252" s="36"/>
      <c r="L252" s="36"/>
      <c r="M252" s="36"/>
      <c r="N252" s="36"/>
      <c r="O252" s="4"/>
      <c r="P252" s="36"/>
      <c r="Q252" s="36"/>
      <c r="R252" s="36"/>
      <c r="S252" s="12"/>
      <c r="T252" s="12"/>
      <c r="U252" s="12"/>
      <c r="X252" s="26" t="s">
        <v>502</v>
      </c>
      <c r="Y252" s="26" t="s">
        <v>503</v>
      </c>
      <c r="Z252" s="26" t="s">
        <v>3892</v>
      </c>
      <c r="AA252" s="26" t="s">
        <v>442</v>
      </c>
      <c r="AB252" s="26"/>
    </row>
    <row r="253" spans="1:28" s="14" customFormat="1">
      <c r="A253" s="13"/>
      <c r="B253" s="13" t="s">
        <v>3351</v>
      </c>
      <c r="C253" s="13" t="s">
        <v>3352</v>
      </c>
      <c r="D253" s="13" t="s">
        <v>556</v>
      </c>
      <c r="E253" s="36"/>
      <c r="F253" s="36"/>
      <c r="G253" s="36"/>
      <c r="H253" s="36"/>
      <c r="I253" s="36"/>
      <c r="J253" s="36"/>
      <c r="K253" s="36"/>
      <c r="L253" s="36"/>
      <c r="M253" s="36"/>
      <c r="N253" s="36"/>
      <c r="O253" s="4"/>
      <c r="P253" s="36"/>
      <c r="Q253" s="36"/>
      <c r="R253" s="36"/>
      <c r="S253" s="12"/>
      <c r="T253" s="12"/>
      <c r="U253" s="12"/>
      <c r="X253" s="26" t="s">
        <v>360</v>
      </c>
      <c r="Y253" s="26" t="s">
        <v>361</v>
      </c>
      <c r="Z253" s="26" t="s">
        <v>524</v>
      </c>
      <c r="AA253" s="26" t="s">
        <v>16</v>
      </c>
      <c r="AB253" s="26"/>
    </row>
    <row r="254" spans="1:28" s="14" customFormat="1">
      <c r="A254" s="13"/>
      <c r="B254" s="13" t="s">
        <v>3354</v>
      </c>
      <c r="C254" s="13" t="s">
        <v>3355</v>
      </c>
      <c r="D254" s="13" t="s">
        <v>556</v>
      </c>
      <c r="E254" s="36"/>
      <c r="F254" s="36"/>
      <c r="G254" s="36"/>
      <c r="H254" s="36"/>
      <c r="I254" s="36"/>
      <c r="J254" s="36"/>
      <c r="K254" s="36"/>
      <c r="L254" s="36"/>
      <c r="M254" s="36"/>
      <c r="N254" s="36"/>
      <c r="O254" s="4"/>
      <c r="P254" s="36"/>
      <c r="Q254" s="36"/>
      <c r="R254" s="36"/>
      <c r="S254" s="12"/>
      <c r="T254" s="12"/>
      <c r="U254" s="12"/>
      <c r="X254" s="26" t="s">
        <v>362</v>
      </c>
      <c r="Y254" s="26" t="s">
        <v>363</v>
      </c>
      <c r="Z254" s="26" t="s">
        <v>524</v>
      </c>
      <c r="AA254" s="26" t="s">
        <v>26</v>
      </c>
      <c r="AB254" s="26"/>
    </row>
    <row r="255" spans="1:28" s="14" customFormat="1">
      <c r="A255" s="13"/>
      <c r="B255" s="13" t="s">
        <v>3357</v>
      </c>
      <c r="C255" s="13" t="s">
        <v>3358</v>
      </c>
      <c r="D255" s="13" t="s">
        <v>556</v>
      </c>
      <c r="E255" s="36"/>
      <c r="F255" s="36"/>
      <c r="G255" s="36"/>
      <c r="H255" s="36"/>
      <c r="I255" s="36"/>
      <c r="J255" s="36"/>
      <c r="K255" s="36"/>
      <c r="L255" s="36"/>
      <c r="M255" s="36"/>
      <c r="N255" s="36"/>
      <c r="O255" s="4"/>
      <c r="P255" s="36"/>
      <c r="Q255" s="36"/>
      <c r="R255" s="36"/>
      <c r="S255" s="12"/>
      <c r="T255" s="12"/>
      <c r="U255" s="12"/>
      <c r="X255" s="26" t="s">
        <v>364</v>
      </c>
      <c r="Y255" s="26" t="s">
        <v>365</v>
      </c>
      <c r="Z255" s="26" t="s">
        <v>524</v>
      </c>
      <c r="AA255" s="26" t="s">
        <v>26</v>
      </c>
      <c r="AB255" s="26"/>
    </row>
    <row r="256" spans="1:28" s="14" customFormat="1">
      <c r="A256" s="11"/>
      <c r="B256" s="11" t="s">
        <v>3395</v>
      </c>
      <c r="C256" s="11" t="s">
        <v>3396</v>
      </c>
      <c r="D256" s="11" t="s">
        <v>556</v>
      </c>
      <c r="E256" s="51">
        <f>143101449/106644355</f>
        <v>1.3418567630701128</v>
      </c>
      <c r="F256" s="36"/>
      <c r="G256" s="51">
        <f>143101449/106644355</f>
        <v>1.3418567630701128</v>
      </c>
      <c r="H256" s="36"/>
      <c r="I256" s="36" t="str">
        <f>IF(AND(ISNUMBER(I257),ISNUMBER(I258)), I257/I258, "")</f>
        <v/>
      </c>
      <c r="J256" s="36"/>
      <c r="K256" s="36" t="str">
        <f>IF(AND(ISNUMBER(K257),ISNUMBER(K258)), K257/K258, "")</f>
        <v/>
      </c>
      <c r="L256" s="36"/>
      <c r="M256" s="36" t="str">
        <f>IF(AND(ISNUMBER(M257),ISNUMBER(M258)), M257/M258, "")</f>
        <v/>
      </c>
      <c r="N256" s="3"/>
      <c r="O256" s="5" t="str">
        <f>IF(AND(ISNUMBER(O257),ISNUMBER(O258)), O257/O258, "")</f>
        <v/>
      </c>
      <c r="P256" s="12"/>
      <c r="Q256" s="12"/>
      <c r="R256" s="12"/>
      <c r="S256" s="12"/>
      <c r="T256" s="12"/>
      <c r="U256" s="12"/>
      <c r="X256" s="26" t="s">
        <v>504</v>
      </c>
      <c r="Y256" s="26" t="s">
        <v>505</v>
      </c>
      <c r="Z256" s="26" t="s">
        <v>524</v>
      </c>
      <c r="AA256" s="26" t="s">
        <v>442</v>
      </c>
      <c r="AB256" s="26"/>
    </row>
    <row r="257" spans="1:28" s="14" customFormat="1">
      <c r="A257" s="13"/>
      <c r="B257" s="13" t="s">
        <v>3402</v>
      </c>
      <c r="C257" s="13" t="s">
        <v>3403</v>
      </c>
      <c r="D257" s="13" t="s">
        <v>556</v>
      </c>
      <c r="E257" s="36"/>
      <c r="F257" s="36"/>
      <c r="G257" s="36"/>
      <c r="H257" s="36"/>
      <c r="I257" s="36"/>
      <c r="J257" s="36"/>
      <c r="K257" s="36"/>
      <c r="L257" s="36"/>
      <c r="M257" s="36"/>
      <c r="N257" s="36"/>
      <c r="O257" s="4"/>
      <c r="P257" s="36"/>
      <c r="Q257" s="36"/>
      <c r="R257" s="36"/>
      <c r="S257" s="12"/>
      <c r="T257" s="12"/>
      <c r="U257" s="12"/>
      <c r="X257" s="26" t="s">
        <v>366</v>
      </c>
      <c r="Y257" s="26" t="s">
        <v>367</v>
      </c>
      <c r="Z257" s="26" t="s">
        <v>524</v>
      </c>
      <c r="AA257" s="26" t="s">
        <v>23</v>
      </c>
      <c r="AB257" s="26"/>
    </row>
    <row r="258" spans="1:28" s="14" customFormat="1">
      <c r="A258" s="13"/>
      <c r="B258" s="13" t="s">
        <v>3405</v>
      </c>
      <c r="C258" s="13" t="s">
        <v>3406</v>
      </c>
      <c r="D258" s="13" t="s">
        <v>556</v>
      </c>
      <c r="E258" s="36"/>
      <c r="F258" s="36"/>
      <c r="G258" s="36"/>
      <c r="H258" s="36"/>
      <c r="I258" s="36"/>
      <c r="J258" s="36"/>
      <c r="K258" s="36"/>
      <c r="L258" s="36"/>
      <c r="M258" s="36"/>
      <c r="N258" s="36"/>
      <c r="O258" s="4"/>
      <c r="P258" s="36"/>
      <c r="Q258" s="36"/>
      <c r="R258" s="36"/>
      <c r="S258" s="12"/>
      <c r="T258" s="12"/>
      <c r="U258" s="12"/>
      <c r="X258" s="26" t="s">
        <v>368</v>
      </c>
      <c r="Y258" s="26" t="s">
        <v>369</v>
      </c>
      <c r="Z258" s="26" t="s">
        <v>525</v>
      </c>
      <c r="AA258" s="26" t="s">
        <v>62</v>
      </c>
      <c r="AB258" s="26"/>
    </row>
    <row r="259" spans="1:28" s="14" customFormat="1" ht="30">
      <c r="A259" s="11"/>
      <c r="B259" s="11" t="s">
        <v>3456</v>
      </c>
      <c r="C259" s="11" t="s">
        <v>3457</v>
      </c>
      <c r="D259" s="11" t="s">
        <v>556</v>
      </c>
      <c r="E259" s="51">
        <f>4023794/401950402</f>
        <v>1.0010672908843117E-2</v>
      </c>
      <c r="F259" s="36"/>
      <c r="G259" s="3">
        <v>0</v>
      </c>
      <c r="H259" s="36"/>
      <c r="I259" s="36" t="str">
        <f>IF(AND(ISNUMBER(I260),ISNUMBER(I261),ISNUMBER(I262),ISNUMBER(I263)), (I260+I261+I262)/I263, "")</f>
        <v/>
      </c>
      <c r="J259" s="36"/>
      <c r="K259" s="36" t="str">
        <f>IF(AND(ISNUMBER(K260),ISNUMBER(K261),ISNUMBER(K262),ISNUMBER(K263)), (K260+K261+K262)/K263, "")</f>
        <v/>
      </c>
      <c r="L259" s="36"/>
      <c r="M259" s="36" t="str">
        <f>IF(AND(ISNUMBER(M260),ISNUMBER(M261),ISNUMBER(M262),ISNUMBER(M263)), (M260+M261+M262)/M263, "")</f>
        <v/>
      </c>
      <c r="N259" s="3"/>
      <c r="O259" s="5" t="str">
        <f>IF(AND(ISNUMBER(O260),ISNUMBER(O261),ISNUMBER(O262),ISNUMBER(O263)), (O260+O261+O262)/O263, "")</f>
        <v/>
      </c>
      <c r="P259" s="12"/>
      <c r="Q259" s="12"/>
      <c r="R259" s="12"/>
      <c r="S259" s="12"/>
      <c r="T259" s="12"/>
      <c r="U259" s="12"/>
      <c r="X259" s="26" t="s">
        <v>370</v>
      </c>
      <c r="Y259" s="26" t="s">
        <v>371</v>
      </c>
      <c r="Z259" s="26" t="s">
        <v>524</v>
      </c>
      <c r="AA259" s="26" t="s">
        <v>26</v>
      </c>
      <c r="AB259" s="26"/>
    </row>
    <row r="260" spans="1:28" s="14" customFormat="1">
      <c r="A260" s="13"/>
      <c r="B260" s="13" t="s">
        <v>3461</v>
      </c>
      <c r="C260" s="13" t="s">
        <v>3462</v>
      </c>
      <c r="D260" s="13" t="s">
        <v>556</v>
      </c>
      <c r="E260" s="36"/>
      <c r="F260" s="36"/>
      <c r="G260" s="36"/>
      <c r="H260" s="36"/>
      <c r="I260" s="36"/>
      <c r="J260" s="36"/>
      <c r="K260" s="36"/>
      <c r="L260" s="36"/>
      <c r="M260" s="36"/>
      <c r="N260" s="36"/>
      <c r="O260" s="4"/>
      <c r="P260" s="36"/>
      <c r="Q260" s="36"/>
      <c r="R260" s="36"/>
      <c r="S260" s="12"/>
      <c r="T260" s="12"/>
      <c r="U260" s="12"/>
      <c r="X260" s="26" t="s">
        <v>372</v>
      </c>
      <c r="Y260" s="26" t="s">
        <v>373</v>
      </c>
      <c r="Z260" s="26" t="s">
        <v>524</v>
      </c>
      <c r="AA260" s="26" t="s">
        <v>6</v>
      </c>
      <c r="AB260" s="26"/>
    </row>
    <row r="261" spans="1:28" s="14" customFormat="1">
      <c r="A261" s="13"/>
      <c r="B261" s="13" t="s">
        <v>3464</v>
      </c>
      <c r="C261" s="13" t="s">
        <v>3465</v>
      </c>
      <c r="D261" s="13" t="s">
        <v>556</v>
      </c>
      <c r="E261" s="36"/>
      <c r="F261" s="36"/>
      <c r="G261" s="36"/>
      <c r="H261" s="36"/>
      <c r="I261" s="36"/>
      <c r="J261" s="36"/>
      <c r="K261" s="36"/>
      <c r="L261" s="36"/>
      <c r="M261" s="36"/>
      <c r="N261" s="36"/>
      <c r="O261" s="4"/>
      <c r="P261" s="36"/>
      <c r="Q261" s="36"/>
      <c r="R261" s="36"/>
      <c r="S261" s="12"/>
      <c r="T261" s="12"/>
      <c r="U261" s="12"/>
      <c r="X261" s="26" t="s">
        <v>506</v>
      </c>
      <c r="Y261" s="26" t="s">
        <v>507</v>
      </c>
      <c r="Z261" s="26" t="s">
        <v>524</v>
      </c>
      <c r="AA261" s="26" t="s">
        <v>442</v>
      </c>
      <c r="AB261" s="26"/>
    </row>
    <row r="262" spans="1:28" s="14" customFormat="1">
      <c r="A262" s="13"/>
      <c r="B262" s="13" t="s">
        <v>3467</v>
      </c>
      <c r="C262" s="13" t="s">
        <v>3468</v>
      </c>
      <c r="D262" s="13" t="s">
        <v>556</v>
      </c>
      <c r="E262" s="36"/>
      <c r="F262" s="36"/>
      <c r="G262" s="36"/>
      <c r="H262" s="36"/>
      <c r="I262" s="36"/>
      <c r="J262" s="36"/>
      <c r="K262" s="36"/>
      <c r="L262" s="36"/>
      <c r="M262" s="36"/>
      <c r="N262" s="36"/>
      <c r="O262" s="4"/>
      <c r="P262" s="36"/>
      <c r="Q262" s="36"/>
      <c r="R262" s="36"/>
      <c r="S262" s="12"/>
      <c r="T262" s="12"/>
      <c r="U262" s="12"/>
      <c r="X262" s="26" t="s">
        <v>374</v>
      </c>
      <c r="Y262" s="26" t="s">
        <v>375</v>
      </c>
      <c r="Z262" s="26" t="s">
        <v>524</v>
      </c>
      <c r="AA262" s="26" t="s">
        <v>62</v>
      </c>
      <c r="AB262" s="26"/>
    </row>
    <row r="263" spans="1:28" s="14" customFormat="1">
      <c r="A263" s="13"/>
      <c r="B263" s="13" t="s">
        <v>3470</v>
      </c>
      <c r="C263" s="13" t="s">
        <v>3471</v>
      </c>
      <c r="D263" s="13" t="s">
        <v>556</v>
      </c>
      <c r="E263" s="36"/>
      <c r="F263" s="36"/>
      <c r="G263" s="36"/>
      <c r="H263" s="36"/>
      <c r="I263" s="36"/>
      <c r="J263" s="36"/>
      <c r="K263" s="36"/>
      <c r="L263" s="36"/>
      <c r="M263" s="36"/>
      <c r="N263" s="36"/>
      <c r="O263" s="4"/>
      <c r="P263" s="36"/>
      <c r="Q263" s="36"/>
      <c r="R263" s="36"/>
      <c r="S263" s="12"/>
      <c r="T263" s="12"/>
      <c r="U263" s="12"/>
      <c r="X263" s="26" t="s">
        <v>376</v>
      </c>
      <c r="Y263" s="26" t="s">
        <v>377</v>
      </c>
      <c r="Z263" s="26" t="s">
        <v>524</v>
      </c>
      <c r="AA263" s="26" t="s">
        <v>6</v>
      </c>
      <c r="AB263" s="26"/>
    </row>
    <row r="264" spans="1:28" s="14" customFormat="1">
      <c r="A264" s="11"/>
      <c r="B264" s="11" t="s">
        <v>3550</v>
      </c>
      <c r="C264" s="11" t="s">
        <v>3551</v>
      </c>
      <c r="D264" s="11" t="s">
        <v>556</v>
      </c>
      <c r="E264" s="3">
        <v>100</v>
      </c>
      <c r="F264" s="36"/>
      <c r="G264" s="3">
        <v>100</v>
      </c>
      <c r="H264" s="36"/>
      <c r="I264" s="36" t="str">
        <f>IF(AND(ISNUMBER(I265),ISNUMBER(I266)), I265/I266, "")</f>
        <v/>
      </c>
      <c r="J264" s="36"/>
      <c r="K264" s="36" t="str">
        <f>IF(AND(ISNUMBER(K265),ISNUMBER(K266)), K265/K266, "")</f>
        <v/>
      </c>
      <c r="L264" s="36"/>
      <c r="M264" s="36" t="str">
        <f>IF(AND(ISNUMBER(M265),ISNUMBER(M266)), M265/M266, "")</f>
        <v/>
      </c>
      <c r="N264" s="3"/>
      <c r="O264" s="5" t="str">
        <f>IF(AND(ISNUMBER(O265),ISNUMBER(O266)), O265/O266, "")</f>
        <v/>
      </c>
      <c r="P264" s="12"/>
      <c r="Q264" s="12"/>
      <c r="R264" s="12"/>
      <c r="S264" s="12"/>
      <c r="T264" s="12"/>
      <c r="U264" s="12"/>
      <c r="X264" s="26" t="s">
        <v>378</v>
      </c>
      <c r="Y264" s="26" t="s">
        <v>379</v>
      </c>
      <c r="Z264" s="26" t="s">
        <v>524</v>
      </c>
      <c r="AA264" s="26" t="s">
        <v>39</v>
      </c>
      <c r="AB264" s="26"/>
    </row>
    <row r="265" spans="1:28" s="14" customFormat="1">
      <c r="A265" s="13"/>
      <c r="B265" s="13" t="s">
        <v>3557</v>
      </c>
      <c r="C265" s="13" t="s">
        <v>3558</v>
      </c>
      <c r="D265" s="13" t="s">
        <v>556</v>
      </c>
      <c r="E265" s="36"/>
      <c r="F265" s="36"/>
      <c r="G265" s="36"/>
      <c r="H265" s="36"/>
      <c r="I265" s="36"/>
      <c r="J265" s="36"/>
      <c r="K265" s="36"/>
      <c r="L265" s="36"/>
      <c r="M265" s="36"/>
      <c r="N265" s="36"/>
      <c r="O265" s="4"/>
      <c r="P265" s="36"/>
      <c r="Q265" s="36"/>
      <c r="R265" s="36"/>
      <c r="S265" s="12"/>
      <c r="T265" s="12"/>
      <c r="U265" s="12"/>
      <c r="X265" s="26" t="s">
        <v>380</v>
      </c>
      <c r="Y265" s="26" t="s">
        <v>381</v>
      </c>
      <c r="Z265" s="26" t="s">
        <v>524</v>
      </c>
      <c r="AA265" s="26" t="s">
        <v>62</v>
      </c>
      <c r="AB265" s="26"/>
    </row>
    <row r="266" spans="1:28" s="14" customFormat="1">
      <c r="A266" s="13"/>
      <c r="B266" s="13" t="s">
        <v>3560</v>
      </c>
      <c r="C266" s="13" t="s">
        <v>3561</v>
      </c>
      <c r="D266" s="13" t="s">
        <v>556</v>
      </c>
      <c r="E266" s="36"/>
      <c r="F266" s="36"/>
      <c r="G266" s="36"/>
      <c r="H266" s="36"/>
      <c r="I266" s="36"/>
      <c r="J266" s="36"/>
      <c r="K266" s="36"/>
      <c r="L266" s="36"/>
      <c r="M266" s="36"/>
      <c r="N266" s="36"/>
      <c r="O266" s="4"/>
      <c r="P266" s="36"/>
      <c r="Q266" s="36"/>
      <c r="R266" s="36"/>
      <c r="S266" s="12"/>
      <c r="T266" s="12"/>
      <c r="U266" s="12"/>
      <c r="X266" s="26" t="s">
        <v>508</v>
      </c>
      <c r="Y266" s="26" t="s">
        <v>509</v>
      </c>
      <c r="Z266" s="26" t="s">
        <v>3892</v>
      </c>
      <c r="AA266" s="26" t="s">
        <v>23</v>
      </c>
      <c r="AB266" s="26"/>
    </row>
    <row r="267" spans="1:28" s="14" customFormat="1">
      <c r="A267" s="11"/>
      <c r="B267" s="11" t="s">
        <v>3574</v>
      </c>
      <c r="C267" s="11" t="s">
        <v>3575</v>
      </c>
      <c r="D267" s="11" t="s">
        <v>556</v>
      </c>
      <c r="E267" s="3">
        <v>0</v>
      </c>
      <c r="F267" s="36"/>
      <c r="G267" s="3">
        <v>0</v>
      </c>
      <c r="H267" s="36"/>
      <c r="I267" s="36" t="str">
        <f>IF(AND(ISNUMBER(I268),ISNUMBER(I269)), I268/I269, "")</f>
        <v/>
      </c>
      <c r="J267" s="36"/>
      <c r="K267" s="36" t="str">
        <f>IF(AND(ISNUMBER(K268),ISNUMBER(K269)), K268/K269, "")</f>
        <v/>
      </c>
      <c r="L267" s="36"/>
      <c r="M267" s="36" t="str">
        <f>IF(AND(ISNUMBER(M268),ISNUMBER(M269)), M268/M269, "")</f>
        <v/>
      </c>
      <c r="N267" s="3"/>
      <c r="O267" s="5" t="str">
        <f>IF(AND(ISNUMBER(O268),ISNUMBER(O269)), O268/O269, "")</f>
        <v/>
      </c>
      <c r="P267" s="12"/>
      <c r="Q267" s="12"/>
      <c r="R267" s="12"/>
      <c r="S267" s="12"/>
      <c r="T267" s="12"/>
      <c r="U267" s="12"/>
      <c r="X267" s="26" t="s">
        <v>382</v>
      </c>
      <c r="Y267" s="26" t="s">
        <v>383</v>
      </c>
      <c r="Z267" s="26" t="s">
        <v>524</v>
      </c>
      <c r="AA267" s="26" t="s">
        <v>11</v>
      </c>
      <c r="AB267" s="26"/>
    </row>
    <row r="268" spans="1:28" s="14" customFormat="1">
      <c r="A268" s="13"/>
      <c r="B268" s="13" t="s">
        <v>3581</v>
      </c>
      <c r="C268" s="13" t="s">
        <v>3582</v>
      </c>
      <c r="D268" s="13" t="s">
        <v>556</v>
      </c>
      <c r="E268" s="36"/>
      <c r="F268" s="36"/>
      <c r="G268" s="36"/>
      <c r="H268" s="36"/>
      <c r="I268" s="36"/>
      <c r="J268" s="36"/>
      <c r="K268" s="36"/>
      <c r="L268" s="36"/>
      <c r="M268" s="36"/>
      <c r="N268" s="36"/>
      <c r="O268" s="4"/>
      <c r="P268" s="36"/>
      <c r="Q268" s="36"/>
      <c r="R268" s="36"/>
      <c r="S268" s="12"/>
      <c r="T268" s="12"/>
      <c r="U268" s="12"/>
      <c r="X268" s="26" t="s">
        <v>384</v>
      </c>
      <c r="Y268" s="26" t="s">
        <v>385</v>
      </c>
      <c r="Z268" s="26" t="s">
        <v>524</v>
      </c>
      <c r="AA268" s="26" t="s">
        <v>6</v>
      </c>
      <c r="AB268" s="26"/>
    </row>
    <row r="269" spans="1:28" s="14" customFormat="1">
      <c r="A269" s="13"/>
      <c r="B269" s="13" t="s">
        <v>3584</v>
      </c>
      <c r="C269" s="13" t="s">
        <v>3561</v>
      </c>
      <c r="D269" s="13" t="s">
        <v>556</v>
      </c>
      <c r="E269" s="36"/>
      <c r="F269" s="36"/>
      <c r="G269" s="36"/>
      <c r="H269" s="36"/>
      <c r="I269" s="36"/>
      <c r="J269" s="36"/>
      <c r="K269" s="36"/>
      <c r="L269" s="36"/>
      <c r="M269" s="36"/>
      <c r="N269" s="36"/>
      <c r="O269" s="4"/>
      <c r="P269" s="36"/>
      <c r="Q269" s="36"/>
      <c r="R269" s="36"/>
      <c r="S269" s="12"/>
      <c r="T269" s="12"/>
      <c r="U269" s="12"/>
      <c r="X269" s="26" t="s">
        <v>510</v>
      </c>
      <c r="Y269" s="26" t="s">
        <v>511</v>
      </c>
      <c r="Z269" s="26" t="s">
        <v>525</v>
      </c>
      <c r="AA269" s="26" t="s">
        <v>11</v>
      </c>
      <c r="AB269" s="26"/>
    </row>
    <row r="270" spans="1:28" s="14" customFormat="1">
      <c r="A270" s="11"/>
      <c r="B270" s="11" t="s">
        <v>3586</v>
      </c>
      <c r="C270" s="11" t="s">
        <v>3587</v>
      </c>
      <c r="D270" s="11" t="s">
        <v>556</v>
      </c>
      <c r="E270" s="3">
        <v>0</v>
      </c>
      <c r="F270" s="36"/>
      <c r="G270" s="3">
        <v>0</v>
      </c>
      <c r="H270" s="36"/>
      <c r="I270" s="36" t="str">
        <f>IF(AND(ISNUMBER(I271),ISNUMBER(I272),ISNUMBER(I273)), I271/(I272+I273), "")</f>
        <v/>
      </c>
      <c r="J270" s="36"/>
      <c r="K270" s="36" t="str">
        <f>IF(AND(ISNUMBER(K271),ISNUMBER(K272),ISNUMBER(K273)), K271/(K272+K273), "")</f>
        <v/>
      </c>
      <c r="L270" s="36"/>
      <c r="M270" s="36" t="str">
        <f>IF(AND(ISNUMBER(M271),ISNUMBER(M272),ISNUMBER(M273)), M271/(M272+M273), "")</f>
        <v/>
      </c>
      <c r="N270" s="3"/>
      <c r="O270" s="5" t="str">
        <f>IF(AND(ISNUMBER(O271),ISNUMBER(O272),ISNUMBER(O273)), O271/(O272+O273), "")</f>
        <v/>
      </c>
      <c r="P270" s="12"/>
      <c r="Q270" s="12"/>
      <c r="R270" s="12"/>
      <c r="S270" s="12"/>
      <c r="T270" s="12"/>
      <c r="U270" s="12"/>
      <c r="X270" s="26" t="s">
        <v>386</v>
      </c>
      <c r="Y270" s="26" t="s">
        <v>387</v>
      </c>
      <c r="Z270" s="26" t="s">
        <v>524</v>
      </c>
      <c r="AA270" s="26" t="s">
        <v>11</v>
      </c>
      <c r="AB270" s="26"/>
    </row>
    <row r="271" spans="1:28" s="14" customFormat="1">
      <c r="A271" s="13"/>
      <c r="B271" s="13" t="s">
        <v>3591</v>
      </c>
      <c r="C271" s="13" t="s">
        <v>3592</v>
      </c>
      <c r="D271" s="13" t="s">
        <v>556</v>
      </c>
      <c r="E271" s="36"/>
      <c r="F271" s="36"/>
      <c r="G271" s="36"/>
      <c r="H271" s="36"/>
      <c r="I271" s="36"/>
      <c r="J271" s="36"/>
      <c r="K271" s="36"/>
      <c r="L271" s="36"/>
      <c r="M271" s="36"/>
      <c r="N271" s="36"/>
      <c r="O271" s="4"/>
      <c r="P271" s="36"/>
      <c r="Q271" s="36"/>
      <c r="R271" s="36"/>
      <c r="S271" s="12"/>
      <c r="T271" s="12"/>
      <c r="U271" s="12"/>
      <c r="X271" s="26" t="s">
        <v>512</v>
      </c>
      <c r="Y271" s="26" t="s">
        <v>513</v>
      </c>
      <c r="Z271" s="26" t="s">
        <v>524</v>
      </c>
      <c r="AA271" s="26" t="s">
        <v>11</v>
      </c>
      <c r="AB271" s="26"/>
    </row>
    <row r="272" spans="1:28" s="14" customFormat="1">
      <c r="A272" s="13"/>
      <c r="B272" s="13" t="s">
        <v>3593</v>
      </c>
      <c r="C272" s="13" t="s">
        <v>3594</v>
      </c>
      <c r="D272" s="13" t="s">
        <v>556</v>
      </c>
      <c r="E272" s="36"/>
      <c r="F272" s="36"/>
      <c r="G272" s="36"/>
      <c r="H272" s="36"/>
      <c r="I272" s="36"/>
      <c r="J272" s="36"/>
      <c r="K272" s="36"/>
      <c r="L272" s="36"/>
      <c r="M272" s="36"/>
      <c r="N272" s="36"/>
      <c r="O272" s="4"/>
      <c r="P272" s="36"/>
      <c r="Q272" s="36"/>
      <c r="R272" s="36"/>
      <c r="S272" s="12"/>
      <c r="T272" s="12"/>
      <c r="U272" s="12"/>
      <c r="X272" s="26" t="s">
        <v>388</v>
      </c>
      <c r="Y272" s="26" t="s">
        <v>389</v>
      </c>
      <c r="Z272" s="26" t="s">
        <v>524</v>
      </c>
      <c r="AA272" s="26" t="s">
        <v>11</v>
      </c>
      <c r="AB272" s="26"/>
    </row>
    <row r="273" spans="1:28" s="14" customFormat="1">
      <c r="A273" s="13"/>
      <c r="B273" s="13" t="s">
        <v>3596</v>
      </c>
      <c r="C273" s="13" t="s">
        <v>3597</v>
      </c>
      <c r="D273" s="13" t="s">
        <v>556</v>
      </c>
      <c r="E273" s="36"/>
      <c r="F273" s="36"/>
      <c r="G273" s="36"/>
      <c r="H273" s="36"/>
      <c r="I273" s="36"/>
      <c r="J273" s="36"/>
      <c r="K273" s="36"/>
      <c r="L273" s="36"/>
      <c r="M273" s="36"/>
      <c r="N273" s="36"/>
      <c r="O273" s="4"/>
      <c r="P273" s="36"/>
      <c r="Q273" s="36"/>
      <c r="R273" s="36"/>
      <c r="S273" s="12"/>
      <c r="T273" s="12"/>
      <c r="U273" s="12"/>
      <c r="X273" s="26" t="s">
        <v>390</v>
      </c>
      <c r="Y273" s="26" t="s">
        <v>391</v>
      </c>
      <c r="Z273" s="26" t="s">
        <v>525</v>
      </c>
      <c r="AA273" s="26" t="s">
        <v>11</v>
      </c>
      <c r="AB273" s="26"/>
    </row>
    <row r="274" spans="1:28" s="14" customFormat="1" ht="30">
      <c r="A274" s="11"/>
      <c r="B274" s="11" t="s">
        <v>3612</v>
      </c>
      <c r="C274" s="11" t="s">
        <v>3613</v>
      </c>
      <c r="D274" s="11" t="s">
        <v>556</v>
      </c>
      <c r="E274" s="51">
        <f>2671178/(9433600+1065183578)</f>
        <v>2.4857019361735904E-3</v>
      </c>
      <c r="F274" s="36"/>
      <c r="G274" s="3"/>
      <c r="H274" s="36"/>
      <c r="I274" s="36" t="str">
        <f>IF(AND(ISNUMBER(I275),ISNUMBER(I276),ISNUMBER(I277)), I275/(I276+I277), "")</f>
        <v/>
      </c>
      <c r="J274" s="36"/>
      <c r="K274" s="36" t="str">
        <f>IF(AND(ISNUMBER(K275),ISNUMBER(K276),ISNUMBER(K277)), K275/(K276+K277), "")</f>
        <v/>
      </c>
      <c r="L274" s="36"/>
      <c r="M274" s="36" t="str">
        <f>IF(AND(ISNUMBER(M275),ISNUMBER(M276),ISNUMBER(M277)), M275/(M276+M277), "")</f>
        <v/>
      </c>
      <c r="N274" s="3"/>
      <c r="O274" s="5" t="str">
        <f>IF(AND(ISNUMBER(O275),ISNUMBER(O276),ISNUMBER(O277)), O275/(O276+O277), "")</f>
        <v/>
      </c>
      <c r="P274" s="12"/>
      <c r="Q274" s="12"/>
      <c r="R274" s="12"/>
      <c r="S274" s="12"/>
      <c r="T274" s="12"/>
      <c r="U274" s="12"/>
      <c r="X274" s="26" t="s">
        <v>392</v>
      </c>
      <c r="Y274" s="26" t="s">
        <v>393</v>
      </c>
      <c r="Z274" s="26" t="s">
        <v>524</v>
      </c>
      <c r="AA274" s="26" t="s">
        <v>11</v>
      </c>
      <c r="AB274" s="26"/>
    </row>
    <row r="275" spans="1:28" s="14" customFormat="1">
      <c r="A275" s="13"/>
      <c r="B275" s="13" t="s">
        <v>3618</v>
      </c>
      <c r="C275" s="13" t="s">
        <v>3619</v>
      </c>
      <c r="D275" s="13" t="s">
        <v>556</v>
      </c>
      <c r="E275" s="36"/>
      <c r="F275" s="36"/>
      <c r="G275" s="36"/>
      <c r="H275" s="36"/>
      <c r="I275" s="36"/>
      <c r="J275" s="36"/>
      <c r="K275" s="36"/>
      <c r="L275" s="36"/>
      <c r="M275" s="36"/>
      <c r="N275" s="36"/>
      <c r="O275" s="4"/>
      <c r="P275" s="36"/>
      <c r="Q275" s="36"/>
      <c r="R275" s="36"/>
      <c r="S275" s="12"/>
      <c r="T275" s="12"/>
      <c r="U275" s="12"/>
      <c r="X275" s="26" t="s">
        <v>394</v>
      </c>
      <c r="Y275" s="26" t="s">
        <v>395</v>
      </c>
      <c r="Z275" s="26" t="s">
        <v>3892</v>
      </c>
      <c r="AA275" s="26" t="s">
        <v>11</v>
      </c>
      <c r="AB275" s="26"/>
    </row>
    <row r="276" spans="1:28" s="14" customFormat="1">
      <c r="A276" s="13"/>
      <c r="B276" s="13" t="s">
        <v>3621</v>
      </c>
      <c r="C276" s="13" t="s">
        <v>3622</v>
      </c>
      <c r="D276" s="13" t="s">
        <v>556</v>
      </c>
      <c r="E276" s="36"/>
      <c r="F276" s="36"/>
      <c r="G276" s="36"/>
      <c r="H276" s="36"/>
      <c r="I276" s="36"/>
      <c r="J276" s="36"/>
      <c r="K276" s="36"/>
      <c r="L276" s="36"/>
      <c r="M276" s="36"/>
      <c r="N276" s="36"/>
      <c r="O276" s="4"/>
      <c r="P276" s="36"/>
      <c r="Q276" s="36"/>
      <c r="R276" s="36"/>
      <c r="S276" s="12"/>
      <c r="T276" s="12"/>
      <c r="U276" s="12"/>
      <c r="X276" s="26" t="s">
        <v>396</v>
      </c>
      <c r="Y276" s="26" t="s">
        <v>397</v>
      </c>
      <c r="Z276" s="26" t="s">
        <v>525</v>
      </c>
      <c r="AA276" s="26" t="s">
        <v>11</v>
      </c>
      <c r="AB276" s="26"/>
    </row>
    <row r="277" spans="1:28" s="14" customFormat="1">
      <c r="A277" s="13"/>
      <c r="B277" s="13" t="s">
        <v>3624</v>
      </c>
      <c r="C277" s="13" t="s">
        <v>3625</v>
      </c>
      <c r="D277" s="13" t="s">
        <v>556</v>
      </c>
      <c r="E277" s="36"/>
      <c r="F277" s="36"/>
      <c r="G277" s="36"/>
      <c r="H277" s="36"/>
      <c r="I277" s="36"/>
      <c r="J277" s="36"/>
      <c r="K277" s="36"/>
      <c r="L277" s="36"/>
      <c r="M277" s="36"/>
      <c r="N277" s="36"/>
      <c r="O277" s="4"/>
      <c r="P277" s="36"/>
      <c r="Q277" s="36"/>
      <c r="R277" s="36"/>
      <c r="S277" s="12"/>
      <c r="T277" s="12"/>
      <c r="U277" s="12"/>
      <c r="X277" s="26" t="s">
        <v>398</v>
      </c>
      <c r="Y277" s="26" t="s">
        <v>399</v>
      </c>
      <c r="Z277" s="26" t="s">
        <v>524</v>
      </c>
      <c r="AA277" s="26" t="s">
        <v>11</v>
      </c>
      <c r="AB277" s="26"/>
    </row>
    <row r="278" spans="1:28" s="14" customFormat="1">
      <c r="A278" s="11"/>
      <c r="B278" s="11" t="s">
        <v>3770</v>
      </c>
      <c r="C278" s="11" t="s">
        <v>3771</v>
      </c>
      <c r="D278" s="11" t="s">
        <v>556</v>
      </c>
      <c r="E278" s="51">
        <f>31614468/52983493</f>
        <v>0.59668523553175323</v>
      </c>
      <c r="F278" s="36"/>
      <c r="G278" s="51">
        <f>([1]Sheet1!$H$84-[1]Sheet1!$H$92-[1]Sheet1!$H$97-[1]Sheet1!$H$98-[1]Sheet1!$H$116)/8449390.04</f>
        <v>0.9054721718113512</v>
      </c>
      <c r="H278" s="36"/>
      <c r="I278" s="36" t="str">
        <f>IF(AND(ISNUMBER(I279),ISNUMBER(I280)), (I279-I280)/I279, "")</f>
        <v/>
      </c>
      <c r="J278" s="36"/>
      <c r="K278" s="36" t="str">
        <f>IF(AND(ISNUMBER(K279),ISNUMBER(K280)), (K279-K280)/K279, "")</f>
        <v/>
      </c>
      <c r="L278" s="36"/>
      <c r="M278" s="36" t="str">
        <f>IF(AND(ISNUMBER(M279),ISNUMBER(M280)), (M279-M280)/M279, "")</f>
        <v/>
      </c>
      <c r="N278" s="3"/>
      <c r="O278" s="5" t="str">
        <f>IF(AND(ISNUMBER(O279),ISNUMBER(O280)), (O279-O280)/O279, "")</f>
        <v/>
      </c>
      <c r="P278" s="12"/>
      <c r="Q278" s="12"/>
      <c r="R278" s="12"/>
      <c r="S278" s="12"/>
      <c r="T278" s="12"/>
      <c r="U278" s="12"/>
      <c r="X278" s="26" t="s">
        <v>400</v>
      </c>
      <c r="Y278" s="26" t="s">
        <v>401</v>
      </c>
      <c r="Z278" s="26" t="s">
        <v>524</v>
      </c>
      <c r="AA278" s="26" t="s">
        <v>11</v>
      </c>
      <c r="AB278" s="26"/>
    </row>
    <row r="279" spans="1:28" s="14" customFormat="1">
      <c r="A279" s="13"/>
      <c r="B279" s="13" t="s">
        <v>3777</v>
      </c>
      <c r="C279" s="13" t="s">
        <v>3778</v>
      </c>
      <c r="D279" s="13" t="s">
        <v>556</v>
      </c>
      <c r="E279" s="36"/>
      <c r="F279" s="36"/>
      <c r="G279" s="36"/>
      <c r="H279" s="36"/>
      <c r="I279" s="36"/>
      <c r="J279" s="36"/>
      <c r="K279" s="36"/>
      <c r="L279" s="36"/>
      <c r="M279" s="36"/>
      <c r="N279" s="36"/>
      <c r="O279" s="4"/>
      <c r="P279" s="36"/>
      <c r="Q279" s="36"/>
      <c r="R279" s="36"/>
      <c r="S279" s="12"/>
      <c r="T279" s="12"/>
      <c r="U279" s="12"/>
      <c r="X279" s="26" t="s">
        <v>402</v>
      </c>
      <c r="Y279" s="26" t="s">
        <v>403</v>
      </c>
      <c r="Z279" s="26" t="s">
        <v>524</v>
      </c>
      <c r="AA279" s="26" t="s">
        <v>11</v>
      </c>
      <c r="AB279" s="26"/>
    </row>
    <row r="280" spans="1:28" s="14" customFormat="1">
      <c r="A280" s="13"/>
      <c r="B280" s="13" t="s">
        <v>3781</v>
      </c>
      <c r="C280" s="13" t="s">
        <v>3782</v>
      </c>
      <c r="D280" s="13" t="s">
        <v>556</v>
      </c>
      <c r="E280" s="36"/>
      <c r="F280" s="36"/>
      <c r="G280" s="36"/>
      <c r="H280" s="36"/>
      <c r="I280" s="36"/>
      <c r="J280" s="36"/>
      <c r="K280" s="36"/>
      <c r="L280" s="36"/>
      <c r="M280" s="36"/>
      <c r="N280" s="36"/>
      <c r="O280" s="4"/>
      <c r="P280" s="36"/>
      <c r="Q280" s="36"/>
      <c r="R280" s="36"/>
      <c r="S280" s="12"/>
      <c r="T280" s="12"/>
      <c r="U280" s="12"/>
      <c r="X280" s="26" t="s">
        <v>404</v>
      </c>
      <c r="Y280" s="26" t="s">
        <v>405</v>
      </c>
      <c r="Z280" s="26" t="s">
        <v>524</v>
      </c>
      <c r="AA280" s="26" t="s">
        <v>11</v>
      </c>
      <c r="AB280" s="26"/>
    </row>
    <row r="281" spans="1:28" s="14" customFormat="1">
      <c r="A281" s="11"/>
      <c r="B281" s="11" t="s">
        <v>3784</v>
      </c>
      <c r="C281" s="11" t="s">
        <v>3785</v>
      </c>
      <c r="D281" s="11" t="s">
        <v>556</v>
      </c>
      <c r="E281" s="3">
        <v>0</v>
      </c>
      <c r="F281" s="36"/>
      <c r="G281" s="3">
        <v>0</v>
      </c>
      <c r="H281" s="36"/>
      <c r="I281" s="36" t="str">
        <f>IF(AND(ISNUMBER(I282),ISNUMBER(I283)), (I282-I283)/I282, "")</f>
        <v/>
      </c>
      <c r="J281" s="36"/>
      <c r="K281" s="36" t="str">
        <f>IF(AND(ISNUMBER(K282),ISNUMBER(K283)), (K282-K283)/K282, "")</f>
        <v/>
      </c>
      <c r="L281" s="36"/>
      <c r="M281" s="36" t="str">
        <f>IF(AND(ISNUMBER(M282),ISNUMBER(M283)), (M282-M283)/M282, "")</f>
        <v/>
      </c>
      <c r="N281" s="3"/>
      <c r="O281" s="5" t="str">
        <f>IF(AND(ISNUMBER(O282),ISNUMBER(O283)), (O282-O283)/O282, "")</f>
        <v/>
      </c>
      <c r="P281" s="12"/>
      <c r="Q281" s="12"/>
      <c r="R281" s="12"/>
      <c r="S281" s="12"/>
      <c r="T281" s="12"/>
      <c r="U281" s="12"/>
      <c r="X281" s="26" t="s">
        <v>406</v>
      </c>
      <c r="Y281" s="26" t="s">
        <v>407</v>
      </c>
      <c r="Z281" s="26" t="s">
        <v>524</v>
      </c>
      <c r="AA281" s="26" t="s">
        <v>6</v>
      </c>
      <c r="AB281" s="26"/>
    </row>
    <row r="282" spans="1:28" s="14" customFormat="1">
      <c r="A282" s="13"/>
      <c r="B282" s="13" t="s">
        <v>3789</v>
      </c>
      <c r="C282" s="13" t="s">
        <v>3790</v>
      </c>
      <c r="D282" s="13" t="s">
        <v>556</v>
      </c>
      <c r="E282" s="36"/>
      <c r="F282" s="36"/>
      <c r="G282" s="36"/>
      <c r="H282" s="36"/>
      <c r="I282" s="36"/>
      <c r="J282" s="36"/>
      <c r="K282" s="36"/>
      <c r="L282" s="36"/>
      <c r="M282" s="36"/>
      <c r="N282" s="36"/>
      <c r="O282" s="4"/>
      <c r="P282" s="36"/>
      <c r="Q282" s="36"/>
      <c r="R282" s="36"/>
      <c r="S282" s="12"/>
      <c r="T282" s="12"/>
      <c r="U282" s="12"/>
      <c r="X282" s="26" t="s">
        <v>514</v>
      </c>
      <c r="Y282" s="26" t="s">
        <v>515</v>
      </c>
      <c r="Z282" s="26" t="s">
        <v>524</v>
      </c>
      <c r="AA282" s="26" t="s">
        <v>11</v>
      </c>
      <c r="AB282" s="26"/>
    </row>
    <row r="283" spans="1:28" s="14" customFormat="1">
      <c r="A283" s="13"/>
      <c r="B283" s="13" t="s">
        <v>3792</v>
      </c>
      <c r="C283" s="13" t="s">
        <v>3793</v>
      </c>
      <c r="D283" s="13" t="s">
        <v>556</v>
      </c>
      <c r="E283" s="36"/>
      <c r="F283" s="36"/>
      <c r="G283" s="36"/>
      <c r="H283" s="36"/>
      <c r="I283" s="36"/>
      <c r="J283" s="36"/>
      <c r="K283" s="36"/>
      <c r="L283" s="36"/>
      <c r="M283" s="36"/>
      <c r="N283" s="36"/>
      <c r="O283" s="4"/>
      <c r="P283" s="36"/>
      <c r="Q283" s="36"/>
      <c r="R283" s="36"/>
      <c r="S283" s="12"/>
      <c r="T283" s="12"/>
      <c r="U283" s="12"/>
      <c r="X283" s="26" t="s">
        <v>408</v>
      </c>
      <c r="Y283" s="26" t="s">
        <v>409</v>
      </c>
      <c r="Z283" s="26" t="s">
        <v>524</v>
      </c>
      <c r="AA283" s="26" t="s">
        <v>11</v>
      </c>
      <c r="AB283" s="26"/>
    </row>
    <row r="284" spans="1:28" s="14" customFormat="1">
      <c r="A284" s="11"/>
      <c r="B284" s="11" t="s">
        <v>3795</v>
      </c>
      <c r="C284" s="11" t="s">
        <v>3796</v>
      </c>
      <c r="D284" s="11" t="s">
        <v>556</v>
      </c>
      <c r="E284" s="3">
        <v>0</v>
      </c>
      <c r="F284" s="36"/>
      <c r="G284" s="3">
        <v>0</v>
      </c>
      <c r="H284" s="36"/>
      <c r="I284" s="36" t="str">
        <f>IF(AND(ISNUMBER(I285),ISNUMBER(I286)), (I285-I286)/I285, "")</f>
        <v/>
      </c>
      <c r="J284" s="36"/>
      <c r="K284" s="36" t="str">
        <f>IF(AND(ISNUMBER(K285),ISNUMBER(K286)), (K285-K286)/K285, "")</f>
        <v/>
      </c>
      <c r="L284" s="36"/>
      <c r="M284" s="36" t="str">
        <f>IF(AND(ISNUMBER(M285),ISNUMBER(M286)), (M285-M286)/M285, "")</f>
        <v/>
      </c>
      <c r="N284" s="3"/>
      <c r="O284" s="5" t="str">
        <f>IF(AND(ISNUMBER(O285),ISNUMBER(O286)), (O285-O286)/O285, "")</f>
        <v/>
      </c>
      <c r="P284" s="12"/>
      <c r="Q284" s="12"/>
      <c r="R284" s="12"/>
      <c r="S284" s="12"/>
      <c r="T284" s="12"/>
      <c r="U284" s="12"/>
      <c r="X284" s="26" t="s">
        <v>410</v>
      </c>
      <c r="Y284" s="26" t="s">
        <v>411</v>
      </c>
      <c r="Z284" s="26" t="s">
        <v>524</v>
      </c>
      <c r="AA284" s="26" t="s">
        <v>11</v>
      </c>
      <c r="AB284" s="26"/>
    </row>
    <row r="285" spans="1:28" s="14" customFormat="1">
      <c r="A285" s="13"/>
      <c r="B285" s="13" t="s">
        <v>3799</v>
      </c>
      <c r="C285" s="13" t="s">
        <v>3800</v>
      </c>
      <c r="D285" s="13" t="s">
        <v>556</v>
      </c>
      <c r="E285" s="36"/>
      <c r="F285" s="36"/>
      <c r="G285" s="36"/>
      <c r="H285" s="36"/>
      <c r="I285" s="36"/>
      <c r="J285" s="36"/>
      <c r="K285" s="36"/>
      <c r="L285" s="36"/>
      <c r="M285" s="36"/>
      <c r="N285" s="36"/>
      <c r="O285" s="4"/>
      <c r="P285" s="36"/>
      <c r="Q285" s="36"/>
      <c r="R285" s="36"/>
      <c r="S285" s="12"/>
      <c r="T285" s="12"/>
      <c r="U285" s="12"/>
      <c r="X285" s="26" t="s">
        <v>412</v>
      </c>
      <c r="Y285" s="26" t="s">
        <v>413</v>
      </c>
      <c r="Z285" s="26" t="s">
        <v>524</v>
      </c>
      <c r="AA285" s="26" t="s">
        <v>16</v>
      </c>
      <c r="AB285" s="26"/>
    </row>
    <row r="286" spans="1:28" s="14" customFormat="1" ht="30">
      <c r="A286" s="13"/>
      <c r="B286" s="13" t="s">
        <v>3802</v>
      </c>
      <c r="C286" s="13" t="s">
        <v>3803</v>
      </c>
      <c r="D286" s="13" t="s">
        <v>556</v>
      </c>
      <c r="E286" s="36"/>
      <c r="F286" s="36"/>
      <c r="G286" s="36"/>
      <c r="H286" s="36"/>
      <c r="I286" s="36"/>
      <c r="J286" s="36"/>
      <c r="K286" s="36"/>
      <c r="L286" s="36"/>
      <c r="M286" s="36"/>
      <c r="N286" s="36"/>
      <c r="O286" s="4"/>
      <c r="P286" s="36"/>
      <c r="Q286" s="36"/>
      <c r="R286" s="36"/>
      <c r="S286" s="12"/>
      <c r="T286" s="12"/>
      <c r="U286" s="12"/>
      <c r="X286" s="26" t="s">
        <v>414</v>
      </c>
      <c r="Y286" s="26" t="s">
        <v>415</v>
      </c>
      <c r="Z286" s="26" t="s">
        <v>525</v>
      </c>
      <c r="AA286" s="26" t="s">
        <v>11</v>
      </c>
      <c r="AB286" s="26"/>
    </row>
    <row r="287" spans="1:28" s="14" customFormat="1">
      <c r="A287" s="11"/>
      <c r="B287" s="11" t="s">
        <v>3805</v>
      </c>
      <c r="C287" s="11" t="s">
        <v>3806</v>
      </c>
      <c r="D287" s="11" t="s">
        <v>556</v>
      </c>
      <c r="E287" s="3">
        <v>0</v>
      </c>
      <c r="F287" s="36"/>
      <c r="G287" s="3">
        <v>0</v>
      </c>
      <c r="H287" s="36"/>
      <c r="I287" s="36" t="str">
        <f>IF(AND(ISNUMBER(I288),ISNUMBER(I289)), (I288-I289)/I288, "")</f>
        <v/>
      </c>
      <c r="J287" s="36"/>
      <c r="K287" s="36" t="str">
        <f>IF(AND(ISNUMBER(K288),ISNUMBER(K289)), (K288-K289)/K288, "")</f>
        <v/>
      </c>
      <c r="L287" s="36"/>
      <c r="M287" s="36" t="str">
        <f>IF(AND(ISNUMBER(M288),ISNUMBER(M289)), (M288-M289)/M288, "")</f>
        <v/>
      </c>
      <c r="N287" s="3"/>
      <c r="O287" s="5" t="str">
        <f>IF(AND(ISNUMBER(O288),ISNUMBER(O289)), (O288-O289)/O288, "")</f>
        <v/>
      </c>
      <c r="P287" s="12"/>
      <c r="Q287" s="12"/>
      <c r="R287" s="12"/>
      <c r="S287" s="12"/>
      <c r="T287" s="12"/>
      <c r="U287" s="12"/>
      <c r="X287" s="26" t="s">
        <v>516</v>
      </c>
      <c r="Y287" s="26" t="s">
        <v>517</v>
      </c>
      <c r="Z287" s="26" t="s">
        <v>524</v>
      </c>
      <c r="AA287" s="26" t="s">
        <v>11</v>
      </c>
      <c r="AB287" s="26"/>
    </row>
    <row r="288" spans="1:28" s="14" customFormat="1">
      <c r="A288" s="13"/>
      <c r="B288" s="13" t="s">
        <v>3809</v>
      </c>
      <c r="C288" s="13" t="s">
        <v>3810</v>
      </c>
      <c r="D288" s="13" t="s">
        <v>556</v>
      </c>
      <c r="E288" s="36"/>
      <c r="F288" s="36"/>
      <c r="G288" s="36"/>
      <c r="H288" s="36"/>
      <c r="I288" s="36"/>
      <c r="J288" s="36"/>
      <c r="K288" s="36"/>
      <c r="L288" s="36"/>
      <c r="M288" s="36"/>
      <c r="N288" s="36"/>
      <c r="O288" s="4"/>
      <c r="P288" s="36"/>
      <c r="Q288" s="36"/>
      <c r="R288" s="36"/>
      <c r="S288" s="12"/>
      <c r="T288" s="12"/>
      <c r="U288" s="12"/>
      <c r="X288" s="26" t="s">
        <v>416</v>
      </c>
      <c r="Y288" s="26" t="s">
        <v>417</v>
      </c>
      <c r="Z288" s="26" t="s">
        <v>524</v>
      </c>
      <c r="AA288" s="26" t="s">
        <v>11</v>
      </c>
      <c r="AB288" s="26"/>
    </row>
    <row r="289" spans="1:28" s="14" customFormat="1">
      <c r="A289" s="13"/>
      <c r="B289" s="13" t="s">
        <v>3812</v>
      </c>
      <c r="C289" s="13" t="s">
        <v>3813</v>
      </c>
      <c r="D289" s="13" t="s">
        <v>556</v>
      </c>
      <c r="E289" s="36"/>
      <c r="F289" s="36"/>
      <c r="G289" s="36"/>
      <c r="H289" s="36"/>
      <c r="I289" s="36"/>
      <c r="J289" s="36"/>
      <c r="K289" s="36"/>
      <c r="L289" s="36"/>
      <c r="M289" s="36"/>
      <c r="N289" s="36"/>
      <c r="O289" s="4"/>
      <c r="P289" s="36"/>
      <c r="Q289" s="36"/>
      <c r="R289" s="36"/>
      <c r="S289" s="12"/>
      <c r="T289" s="12"/>
      <c r="U289" s="12"/>
      <c r="X289" s="26" t="s">
        <v>418</v>
      </c>
      <c r="Y289" s="26" t="s">
        <v>419</v>
      </c>
      <c r="Z289" s="26" t="s">
        <v>525</v>
      </c>
      <c r="AA289" s="26" t="s">
        <v>11</v>
      </c>
      <c r="AB289" s="26"/>
    </row>
    <row r="290" spans="1:28" s="14" customFormat="1" ht="15.75">
      <c r="A290" s="47"/>
      <c r="B290" s="9" t="s">
        <v>556</v>
      </c>
      <c r="C290" s="9" t="s">
        <v>4748</v>
      </c>
      <c r="D290" s="10" t="s">
        <v>556</v>
      </c>
      <c r="E290" s="10"/>
      <c r="F290" s="10"/>
      <c r="G290" s="10"/>
      <c r="H290" s="10"/>
      <c r="I290" s="10"/>
      <c r="J290" s="10"/>
      <c r="K290" s="10"/>
      <c r="L290" s="10"/>
      <c r="M290" s="10"/>
      <c r="N290" s="10"/>
      <c r="O290" s="10"/>
      <c r="P290" s="10"/>
      <c r="Q290" s="10"/>
      <c r="R290" s="10"/>
      <c r="S290" s="10"/>
      <c r="T290" s="10"/>
      <c r="U290" s="10"/>
      <c r="X290" s="26" t="s">
        <v>518</v>
      </c>
      <c r="Y290" s="26" t="s">
        <v>519</v>
      </c>
      <c r="Z290" s="26" t="s">
        <v>525</v>
      </c>
      <c r="AA290" s="26" t="s">
        <v>23</v>
      </c>
      <c r="AB290" s="26"/>
    </row>
    <row r="291" spans="1:28" s="14" customFormat="1">
      <c r="A291" s="11"/>
      <c r="B291" s="11" t="s">
        <v>896</v>
      </c>
      <c r="C291" s="11" t="s">
        <v>897</v>
      </c>
      <c r="D291" s="11" t="s">
        <v>556</v>
      </c>
      <c r="E291" s="3"/>
      <c r="F291" s="3"/>
      <c r="G291" s="36"/>
      <c r="H291" s="36"/>
      <c r="I291" s="36" t="str">
        <f>IF(AND(ISNUMBER(I292),ISNUMBER(I293)), (I292-I293)/I292, "")</f>
        <v/>
      </c>
      <c r="J291" s="36"/>
      <c r="K291" s="36" t="str">
        <f>IF(AND(ISNUMBER(K292),ISNUMBER(K293)), (K292-K293)/K292, "")</f>
        <v/>
      </c>
      <c r="L291" s="36"/>
      <c r="M291" s="36" t="str">
        <f>IF(AND(ISNUMBER(M292),ISNUMBER(M293)), (M292-M293)/M292, "")</f>
        <v/>
      </c>
      <c r="N291" s="36"/>
      <c r="O291" s="5" t="str">
        <f>IF(AND(ISNUMBER(O292),ISNUMBER(O293)), (O292-O293)/O292, "")</f>
        <v/>
      </c>
      <c r="P291" s="36"/>
      <c r="Q291" s="36"/>
      <c r="R291" s="12"/>
      <c r="S291" s="12"/>
      <c r="T291" s="12"/>
      <c r="U291" s="12"/>
      <c r="X291" s="26" t="s">
        <v>520</v>
      </c>
      <c r="Y291" s="26" t="s">
        <v>521</v>
      </c>
      <c r="Z291" s="26" t="s">
        <v>524</v>
      </c>
      <c r="AA291" s="26" t="s">
        <v>442</v>
      </c>
      <c r="AB291" s="26"/>
    </row>
    <row r="292" spans="1:28" s="14" customFormat="1">
      <c r="A292" s="13"/>
      <c r="B292" s="13" t="s">
        <v>905</v>
      </c>
      <c r="C292" s="13" t="s">
        <v>906</v>
      </c>
      <c r="D292" s="13" t="s">
        <v>556</v>
      </c>
      <c r="E292" s="36"/>
      <c r="F292" s="36"/>
      <c r="G292" s="36"/>
      <c r="H292" s="36"/>
      <c r="I292" s="36"/>
      <c r="J292" s="36"/>
      <c r="K292" s="36"/>
      <c r="L292" s="36"/>
      <c r="M292" s="36"/>
      <c r="N292" s="36"/>
      <c r="O292" s="4"/>
      <c r="P292" s="36"/>
      <c r="Q292" s="36"/>
      <c r="R292" s="36"/>
      <c r="S292" s="12"/>
      <c r="T292" s="12"/>
      <c r="U292" s="12"/>
      <c r="X292" s="26" t="s">
        <v>420</v>
      </c>
      <c r="Y292" s="26" t="s">
        <v>421</v>
      </c>
      <c r="Z292" s="26" t="s">
        <v>524</v>
      </c>
      <c r="AA292" s="26" t="s">
        <v>16</v>
      </c>
      <c r="AB292" s="26"/>
    </row>
    <row r="293" spans="1:28" s="14" customFormat="1">
      <c r="A293" s="13"/>
      <c r="B293" s="13" t="s">
        <v>910</v>
      </c>
      <c r="C293" s="13" t="s">
        <v>911</v>
      </c>
      <c r="D293" s="13" t="s">
        <v>556</v>
      </c>
      <c r="E293" s="36"/>
      <c r="F293" s="36"/>
      <c r="G293" s="36"/>
      <c r="H293" s="36"/>
      <c r="I293" s="36"/>
      <c r="J293" s="36"/>
      <c r="K293" s="36"/>
      <c r="L293" s="36"/>
      <c r="M293" s="36"/>
      <c r="N293" s="36"/>
      <c r="O293" s="4"/>
      <c r="P293" s="36"/>
      <c r="Q293" s="36"/>
      <c r="R293" s="36"/>
      <c r="S293" s="12"/>
      <c r="T293" s="12"/>
      <c r="U293" s="12"/>
      <c r="X293" s="26" t="s">
        <v>422</v>
      </c>
      <c r="Y293" s="26" t="s">
        <v>423</v>
      </c>
      <c r="Z293" s="26" t="s">
        <v>525</v>
      </c>
      <c r="AA293" s="26" t="s">
        <v>23</v>
      </c>
      <c r="AB293" s="26"/>
    </row>
    <row r="294" spans="1:28" s="14" customFormat="1">
      <c r="A294" s="11"/>
      <c r="B294" s="11" t="s">
        <v>1260</v>
      </c>
      <c r="C294" s="11" t="s">
        <v>1261</v>
      </c>
      <c r="D294" s="11" t="s">
        <v>556</v>
      </c>
      <c r="E294" s="3"/>
      <c r="F294" s="3"/>
      <c r="G294" s="36"/>
      <c r="H294" s="36"/>
      <c r="I294" s="36" t="str">
        <f>IF(AND(ISNUMBER(I295),ISNUMBER(I296)), I295/I296, "")</f>
        <v/>
      </c>
      <c r="J294" s="36"/>
      <c r="K294" s="36" t="str">
        <f>IF(AND(ISNUMBER(K295),ISNUMBER(K296)), K295/K296, "")</f>
        <v/>
      </c>
      <c r="L294" s="36"/>
      <c r="M294" s="36" t="str">
        <f>IF(AND(ISNUMBER(M295),ISNUMBER(M296)), M295/M296, "")</f>
        <v/>
      </c>
      <c r="N294" s="36"/>
      <c r="O294" s="5" t="str">
        <f>IF(AND(ISNUMBER(O295),ISNUMBER(O296)), O295/O296, "")</f>
        <v/>
      </c>
      <c r="P294" s="36"/>
      <c r="Q294" s="36"/>
      <c r="R294" s="12"/>
      <c r="S294" s="12"/>
      <c r="T294" s="12"/>
      <c r="U294" s="12"/>
      <c r="X294" s="26" t="s">
        <v>424</v>
      </c>
      <c r="Y294" s="26" t="s">
        <v>425</v>
      </c>
      <c r="Z294" s="26" t="s">
        <v>525</v>
      </c>
      <c r="AA294" s="26" t="s">
        <v>26</v>
      </c>
      <c r="AB294" s="26"/>
    </row>
    <row r="295" spans="1:28" s="14" customFormat="1" ht="30">
      <c r="A295" s="13"/>
      <c r="B295" s="13" t="s">
        <v>1267</v>
      </c>
      <c r="C295" s="13" t="s">
        <v>1268</v>
      </c>
      <c r="D295" s="13" t="s">
        <v>556</v>
      </c>
      <c r="E295" s="36"/>
      <c r="F295" s="36"/>
      <c r="G295" s="36"/>
      <c r="H295" s="36"/>
      <c r="I295" s="36"/>
      <c r="J295" s="36"/>
      <c r="K295" s="36"/>
      <c r="L295" s="36"/>
      <c r="M295" s="36"/>
      <c r="N295" s="36"/>
      <c r="O295" s="4"/>
      <c r="P295" s="36"/>
      <c r="Q295" s="36"/>
      <c r="R295" s="36"/>
      <c r="S295" s="12"/>
      <c r="T295" s="12"/>
      <c r="U295" s="12"/>
      <c r="X295" s="26" t="s">
        <v>426</v>
      </c>
      <c r="Y295" s="26" t="s">
        <v>427</v>
      </c>
      <c r="Z295" s="26" t="s">
        <v>525</v>
      </c>
      <c r="AA295" s="26" t="s">
        <v>89</v>
      </c>
      <c r="AB295" s="26"/>
    </row>
    <row r="296" spans="1:28" s="14" customFormat="1">
      <c r="A296" s="13"/>
      <c r="B296" s="13" t="s">
        <v>1273</v>
      </c>
      <c r="C296" s="13" t="s">
        <v>1274</v>
      </c>
      <c r="D296" s="13" t="s">
        <v>556</v>
      </c>
      <c r="E296" s="36"/>
      <c r="F296" s="36"/>
      <c r="G296" s="36"/>
      <c r="H296" s="36"/>
      <c r="I296" s="36"/>
      <c r="J296" s="36"/>
      <c r="K296" s="36"/>
      <c r="L296" s="36"/>
      <c r="M296" s="36"/>
      <c r="N296" s="36"/>
      <c r="O296" s="4"/>
      <c r="P296" s="36"/>
      <c r="Q296" s="36"/>
      <c r="R296" s="36"/>
      <c r="S296" s="12"/>
      <c r="T296" s="12"/>
      <c r="U296" s="12"/>
      <c r="X296" s="26" t="s">
        <v>428</v>
      </c>
      <c r="Y296" s="26" t="s">
        <v>429</v>
      </c>
      <c r="Z296" s="26" t="s">
        <v>524</v>
      </c>
      <c r="AA296" s="26" t="s">
        <v>16</v>
      </c>
      <c r="AB296" s="26"/>
    </row>
    <row r="297" spans="1:28" s="14" customFormat="1">
      <c r="A297" s="11"/>
      <c r="B297" s="11" t="s">
        <v>1618</v>
      </c>
      <c r="C297" s="11" t="s">
        <v>1619</v>
      </c>
      <c r="D297" s="11" t="s">
        <v>556</v>
      </c>
      <c r="E297" s="3" t="s">
        <v>4828</v>
      </c>
      <c r="F297" s="3" t="s">
        <v>4829</v>
      </c>
      <c r="G297" s="36"/>
      <c r="H297" s="36"/>
      <c r="I297" s="36" t="str">
        <f>IF(AND(ISNUMBER(I298),ISNUMBER(I299)), I298/I299, "")</f>
        <v/>
      </c>
      <c r="J297" s="36"/>
      <c r="K297" s="36" t="str">
        <f>IF(AND(ISNUMBER(K298),ISNUMBER(K299)), K298/K299, "")</f>
        <v/>
      </c>
      <c r="L297" s="36"/>
      <c r="M297" s="36" t="str">
        <f>IF(AND(ISNUMBER(M298),ISNUMBER(M299)), M298/M299, "")</f>
        <v/>
      </c>
      <c r="N297" s="36"/>
      <c r="O297" s="5" t="str">
        <f>IF(AND(ISNUMBER(O298),ISNUMBER(O299)), O298/O299, "")</f>
        <v/>
      </c>
      <c r="P297" s="36"/>
      <c r="Q297" s="36"/>
      <c r="R297" s="12"/>
      <c r="S297" s="12"/>
      <c r="T297" s="12"/>
      <c r="U297" s="12"/>
      <c r="X297" s="26" t="s">
        <v>430</v>
      </c>
      <c r="Y297" s="26" t="s">
        <v>431</v>
      </c>
      <c r="Z297" s="26" t="s">
        <v>524</v>
      </c>
      <c r="AA297" s="26" t="s">
        <v>26</v>
      </c>
      <c r="AB297" s="26"/>
    </row>
    <row r="298" spans="1:28" s="14" customFormat="1">
      <c r="A298" s="13"/>
      <c r="B298" s="13" t="s">
        <v>1625</v>
      </c>
      <c r="C298" s="13" t="s">
        <v>1626</v>
      </c>
      <c r="D298" s="13" t="s">
        <v>556</v>
      </c>
      <c r="E298" s="36"/>
      <c r="F298" s="36"/>
      <c r="G298" s="36"/>
      <c r="H298" s="36"/>
      <c r="I298" s="36"/>
      <c r="J298" s="36"/>
      <c r="K298" s="36"/>
      <c r="L298" s="36"/>
      <c r="M298" s="36"/>
      <c r="N298" s="36"/>
      <c r="O298" s="4"/>
      <c r="P298" s="36"/>
      <c r="Q298" s="36"/>
      <c r="R298" s="36"/>
      <c r="S298" s="12"/>
      <c r="T298" s="12"/>
      <c r="U298" s="12"/>
      <c r="X298" s="26" t="s">
        <v>432</v>
      </c>
      <c r="Y298" s="26" t="s">
        <v>433</v>
      </c>
      <c r="Z298" s="26" t="s">
        <v>525</v>
      </c>
      <c r="AA298" s="26" t="s">
        <v>62</v>
      </c>
      <c r="AB298" s="26"/>
    </row>
    <row r="299" spans="1:28" s="14" customFormat="1">
      <c r="A299" s="13"/>
      <c r="B299" s="13" t="s">
        <v>1629</v>
      </c>
      <c r="C299" s="13" t="s">
        <v>1630</v>
      </c>
      <c r="D299" s="13" t="s">
        <v>556</v>
      </c>
      <c r="E299" s="36"/>
      <c r="F299" s="36"/>
      <c r="G299" s="36"/>
      <c r="H299" s="36"/>
      <c r="I299" s="36"/>
      <c r="J299" s="36"/>
      <c r="K299" s="36"/>
      <c r="L299" s="36"/>
      <c r="M299" s="36"/>
      <c r="N299" s="36"/>
      <c r="O299" s="4"/>
      <c r="P299" s="36"/>
      <c r="Q299" s="36"/>
      <c r="R299" s="36"/>
      <c r="S299" s="12"/>
      <c r="T299" s="12"/>
      <c r="U299" s="12"/>
      <c r="X299" s="26" t="s">
        <v>522</v>
      </c>
      <c r="Y299" s="26" t="s">
        <v>523</v>
      </c>
      <c r="Z299" s="26" t="s">
        <v>525</v>
      </c>
      <c r="AA299" s="26" t="s">
        <v>6</v>
      </c>
      <c r="AB299" s="26"/>
    </row>
    <row r="300" spans="1:28" s="14" customFormat="1">
      <c r="A300" s="11"/>
      <c r="B300" s="11" t="s">
        <v>1633</v>
      </c>
      <c r="C300" s="11" t="s">
        <v>1634</v>
      </c>
      <c r="D300" s="11" t="s">
        <v>556</v>
      </c>
      <c r="E300" s="3">
        <v>8</v>
      </c>
      <c r="F300" s="3">
        <v>2</v>
      </c>
      <c r="G300" s="36"/>
      <c r="H300" s="36"/>
      <c r="I300" s="36" t="str">
        <f>IF(AND(ISNUMBER(I301),ISNUMBER(I302)), I301/I302, "")</f>
        <v/>
      </c>
      <c r="J300" s="36"/>
      <c r="K300" s="36" t="str">
        <f>IF(AND(ISNUMBER(K301),ISNUMBER(K302)), K301/K302, "")</f>
        <v/>
      </c>
      <c r="L300" s="36"/>
      <c r="M300" s="36" t="str">
        <f>IF(AND(ISNUMBER(M301),ISNUMBER(M302)), M301/M302, "")</f>
        <v/>
      </c>
      <c r="N300" s="36"/>
      <c r="O300" s="5" t="str">
        <f>IF(AND(ISNUMBER(O301),ISNUMBER(O302)), O301/O302, "")</f>
        <v/>
      </c>
      <c r="P300" s="36"/>
      <c r="Q300" s="36"/>
      <c r="R300" s="12"/>
      <c r="S300" s="12"/>
      <c r="T300" s="12"/>
      <c r="U300" s="12"/>
      <c r="X300" s="26" t="s">
        <v>434</v>
      </c>
      <c r="Y300" s="26" t="s">
        <v>435</v>
      </c>
      <c r="Z300" s="26" t="s">
        <v>525</v>
      </c>
      <c r="AA300" s="26" t="s">
        <v>11</v>
      </c>
      <c r="AB300" s="26"/>
    </row>
    <row r="301" spans="1:28" s="14" customFormat="1">
      <c r="A301" s="13"/>
      <c r="B301" s="13" t="s">
        <v>1639</v>
      </c>
      <c r="C301" s="13" t="s">
        <v>1640</v>
      </c>
      <c r="D301" s="13" t="s">
        <v>556</v>
      </c>
      <c r="E301" s="36"/>
      <c r="F301" s="36"/>
      <c r="G301" s="36"/>
      <c r="H301" s="36"/>
      <c r="I301" s="36"/>
      <c r="J301" s="36"/>
      <c r="K301" s="36"/>
      <c r="L301" s="36"/>
      <c r="M301" s="36"/>
      <c r="N301" s="36"/>
      <c r="O301" s="4"/>
      <c r="P301" s="36"/>
      <c r="Q301" s="36"/>
      <c r="R301" s="36"/>
      <c r="S301" s="12"/>
      <c r="T301" s="12"/>
      <c r="U301" s="12"/>
    </row>
    <row r="302" spans="1:28" s="14" customFormat="1">
      <c r="A302" s="13"/>
      <c r="B302" s="13" t="s">
        <v>1643</v>
      </c>
      <c r="C302" s="13" t="s">
        <v>1644</v>
      </c>
      <c r="D302" s="13" t="s">
        <v>556</v>
      </c>
      <c r="E302" s="36"/>
      <c r="F302" s="36"/>
      <c r="G302" s="36"/>
      <c r="H302" s="36"/>
      <c r="I302" s="36"/>
      <c r="J302" s="36"/>
      <c r="K302" s="36"/>
      <c r="L302" s="36"/>
      <c r="M302" s="36"/>
      <c r="N302" s="36"/>
      <c r="O302" s="4"/>
      <c r="P302" s="36"/>
      <c r="Q302" s="36"/>
      <c r="R302" s="36"/>
      <c r="S302" s="12"/>
      <c r="T302" s="12"/>
      <c r="U302" s="12"/>
    </row>
    <row r="303" spans="1:28" s="14" customFormat="1">
      <c r="A303" s="11"/>
      <c r="B303" s="11" t="s">
        <v>1648</v>
      </c>
      <c r="C303" s="11" t="s">
        <v>1649</v>
      </c>
      <c r="D303" s="11" t="s">
        <v>556</v>
      </c>
      <c r="E303" s="3"/>
      <c r="F303" s="3"/>
      <c r="G303" s="36"/>
      <c r="H303" s="36"/>
      <c r="I303" s="36" t="str">
        <f>IF(AND(ISNUMBER(I304),ISNUMBER(I305)), I304/I305, "")</f>
        <v/>
      </c>
      <c r="J303" s="36"/>
      <c r="K303" s="36" t="str">
        <f>IF(AND(ISNUMBER(K304),ISNUMBER(K305)), K304/K305, "")</f>
        <v/>
      </c>
      <c r="L303" s="36"/>
      <c r="M303" s="36" t="str">
        <f>IF(AND(ISNUMBER(M304),ISNUMBER(M305)), M304/M305, "")</f>
        <v/>
      </c>
      <c r="N303" s="36"/>
      <c r="O303" s="5" t="str">
        <f>IF(AND(ISNUMBER(O304),ISNUMBER(O305)), O304/O305, "")</f>
        <v/>
      </c>
      <c r="P303" s="36"/>
      <c r="Q303" s="36"/>
      <c r="R303" s="12"/>
      <c r="S303" s="12"/>
      <c r="T303" s="12"/>
      <c r="U303" s="12"/>
    </row>
    <row r="304" spans="1:28" s="14" customFormat="1">
      <c r="A304" s="13"/>
      <c r="B304" s="13" t="s">
        <v>1656</v>
      </c>
      <c r="C304" s="13" t="s">
        <v>1657</v>
      </c>
      <c r="D304" s="13" t="s">
        <v>556</v>
      </c>
      <c r="E304" s="36"/>
      <c r="F304" s="36"/>
      <c r="G304" s="36"/>
      <c r="H304" s="36"/>
      <c r="I304" s="36"/>
      <c r="J304" s="36"/>
      <c r="K304" s="36"/>
      <c r="L304" s="36"/>
      <c r="M304" s="36"/>
      <c r="N304" s="36"/>
      <c r="O304" s="4"/>
      <c r="P304" s="36"/>
      <c r="Q304" s="36"/>
      <c r="R304" s="36"/>
      <c r="S304" s="12"/>
      <c r="T304" s="12"/>
      <c r="U304" s="12"/>
    </row>
    <row r="305" spans="1:21" s="14" customFormat="1">
      <c r="A305" s="13"/>
      <c r="B305" s="13" t="s">
        <v>1662</v>
      </c>
      <c r="C305" s="13" t="s">
        <v>1663</v>
      </c>
      <c r="D305" s="13" t="s">
        <v>556</v>
      </c>
      <c r="E305" s="36"/>
      <c r="F305" s="36"/>
      <c r="G305" s="36"/>
      <c r="H305" s="36"/>
      <c r="I305" s="36"/>
      <c r="J305" s="36"/>
      <c r="K305" s="36"/>
      <c r="L305" s="36"/>
      <c r="M305" s="36"/>
      <c r="N305" s="36"/>
      <c r="O305" s="4"/>
      <c r="P305" s="36"/>
      <c r="Q305" s="36"/>
      <c r="R305" s="36"/>
      <c r="S305" s="12"/>
      <c r="T305" s="12"/>
      <c r="U305" s="12"/>
    </row>
    <row r="306" spans="1:21" s="14" customFormat="1">
      <c r="A306" s="11"/>
      <c r="B306" s="11" t="s">
        <v>1932</v>
      </c>
      <c r="C306" s="11" t="s">
        <v>1933</v>
      </c>
      <c r="D306" s="11" t="s">
        <v>556</v>
      </c>
      <c r="E306" s="3">
        <v>0</v>
      </c>
      <c r="F306" s="3">
        <v>100</v>
      </c>
      <c r="G306" s="36"/>
      <c r="H306" s="36"/>
      <c r="I306" s="36" t="str">
        <f>IF(AND(ISNUMBER(I307),ISNUMBER(I308)), I307/(I308/10), "")</f>
        <v/>
      </c>
      <c r="J306" s="36"/>
      <c r="K306" s="36" t="str">
        <f>IF(AND(ISNUMBER(K307),ISNUMBER(K308)), K307/(K308/10), "")</f>
        <v/>
      </c>
      <c r="L306" s="36"/>
      <c r="M306" s="36" t="str">
        <f>IF(AND(ISNUMBER(M307),ISNUMBER(M308)), M307/(M308/10), "")</f>
        <v/>
      </c>
      <c r="N306" s="36"/>
      <c r="O306" s="5" t="str">
        <f>IF(AND(ISNUMBER(O307),ISNUMBER(O308)), O307/(O308/10), "")</f>
        <v/>
      </c>
      <c r="P306" s="36"/>
      <c r="Q306" s="36"/>
      <c r="R306" s="12"/>
      <c r="S306" s="12" t="s">
        <v>4822</v>
      </c>
      <c r="T306" s="12"/>
      <c r="U306" s="12"/>
    </row>
    <row r="307" spans="1:21" s="14" customFormat="1">
      <c r="A307" s="13"/>
      <c r="B307" s="13" t="s">
        <v>1941</v>
      </c>
      <c r="C307" s="13" t="s">
        <v>1942</v>
      </c>
      <c r="D307" s="13" t="s">
        <v>556</v>
      </c>
      <c r="E307" s="36"/>
      <c r="F307" s="36"/>
      <c r="G307" s="36"/>
      <c r="H307" s="36"/>
      <c r="I307" s="36"/>
      <c r="J307" s="36"/>
      <c r="K307" s="36"/>
      <c r="L307" s="36"/>
      <c r="M307" s="36"/>
      <c r="N307" s="36"/>
      <c r="O307" s="4"/>
      <c r="P307" s="36"/>
      <c r="Q307" s="36"/>
      <c r="R307" s="36"/>
      <c r="S307" s="12"/>
      <c r="T307" s="12"/>
      <c r="U307" s="12"/>
    </row>
    <row r="308" spans="1:21" s="14" customFormat="1">
      <c r="A308" s="13"/>
      <c r="B308" s="13" t="s">
        <v>1946</v>
      </c>
      <c r="C308" s="13" t="s">
        <v>1947</v>
      </c>
      <c r="D308" s="13" t="s">
        <v>556</v>
      </c>
      <c r="E308" s="36"/>
      <c r="F308" s="36"/>
      <c r="G308" s="36"/>
      <c r="H308" s="36"/>
      <c r="I308" s="36"/>
      <c r="J308" s="36"/>
      <c r="K308" s="36"/>
      <c r="L308" s="36"/>
      <c r="M308" s="36"/>
      <c r="N308" s="36"/>
      <c r="O308" s="4"/>
      <c r="P308" s="36"/>
      <c r="Q308" s="36"/>
      <c r="R308" s="36"/>
      <c r="S308" s="12"/>
      <c r="T308" s="12"/>
      <c r="U308" s="12"/>
    </row>
    <row r="309" spans="1:21" s="14" customFormat="1">
      <c r="A309" s="11"/>
      <c r="B309" s="11" t="s">
        <v>2070</v>
      </c>
      <c r="C309" s="11" t="s">
        <v>2071</v>
      </c>
      <c r="D309" s="11" t="s">
        <v>556</v>
      </c>
      <c r="E309" s="3"/>
      <c r="F309" s="3"/>
      <c r="G309" s="36"/>
      <c r="H309" s="36"/>
      <c r="I309" s="36" t="str">
        <f>IF(AND(ISNUMBER(I310),ISNUMBER(I311)), I310/I311*100, "")</f>
        <v/>
      </c>
      <c r="J309" s="36"/>
      <c r="K309" s="36" t="str">
        <f>IF(AND(ISNUMBER(K310),ISNUMBER(K311)), K310/K311*100, "")</f>
        <v/>
      </c>
      <c r="L309" s="36"/>
      <c r="M309" s="36" t="str">
        <f>IF(AND(ISNUMBER(M310),ISNUMBER(M311)), M310/M311*100, "")</f>
        <v/>
      </c>
      <c r="N309" s="36"/>
      <c r="O309" s="5" t="str">
        <f>IF(AND(ISNUMBER(O310),ISNUMBER(O311)), O310/O311*100, "")</f>
        <v/>
      </c>
      <c r="P309" s="36"/>
      <c r="Q309" s="36"/>
      <c r="R309" s="12"/>
      <c r="S309" s="12"/>
      <c r="T309" s="12"/>
      <c r="U309" s="12"/>
    </row>
    <row r="310" spans="1:21" s="14" customFormat="1">
      <c r="A310" s="13"/>
      <c r="B310" s="13" t="s">
        <v>2080</v>
      </c>
      <c r="C310" s="13" t="s">
        <v>2081</v>
      </c>
      <c r="D310" s="13" t="s">
        <v>556</v>
      </c>
      <c r="E310" s="36"/>
      <c r="F310" s="36"/>
      <c r="G310" s="36"/>
      <c r="H310" s="36"/>
      <c r="I310" s="36"/>
      <c r="J310" s="36"/>
      <c r="K310" s="36"/>
      <c r="L310" s="36"/>
      <c r="M310" s="36"/>
      <c r="N310" s="36"/>
      <c r="O310" s="4"/>
      <c r="P310" s="36"/>
      <c r="Q310" s="36"/>
      <c r="R310" s="36"/>
      <c r="S310" s="12"/>
      <c r="T310" s="12"/>
      <c r="U310" s="12"/>
    </row>
    <row r="311" spans="1:21" s="14" customFormat="1">
      <c r="A311" s="13"/>
      <c r="B311" s="13" t="s">
        <v>2085</v>
      </c>
      <c r="C311" s="13" t="s">
        <v>2086</v>
      </c>
      <c r="D311" s="13" t="s">
        <v>556</v>
      </c>
      <c r="E311" s="36"/>
      <c r="F311" s="36"/>
      <c r="G311" s="36"/>
      <c r="H311" s="36"/>
      <c r="I311" s="36"/>
      <c r="J311" s="36"/>
      <c r="K311" s="36"/>
      <c r="L311" s="36"/>
      <c r="M311" s="36"/>
      <c r="N311" s="36"/>
      <c r="O311" s="4"/>
      <c r="P311" s="36"/>
      <c r="Q311" s="36"/>
      <c r="R311" s="36"/>
      <c r="S311" s="12"/>
      <c r="T311" s="12"/>
      <c r="U311" s="12"/>
    </row>
    <row r="312" spans="1:21" s="14" customFormat="1">
      <c r="A312" s="11"/>
      <c r="B312" s="11" t="s">
        <v>2109</v>
      </c>
      <c r="C312" s="11" t="s">
        <v>2110</v>
      </c>
      <c r="D312" s="11" t="s">
        <v>556</v>
      </c>
      <c r="E312" s="3"/>
      <c r="F312" s="3"/>
      <c r="G312" s="36"/>
      <c r="H312" s="36"/>
      <c r="I312" s="36" t="str">
        <f>IF(AND(ISNUMBER(I313),ISNUMBER(I314)), I313/I314*100, "")</f>
        <v/>
      </c>
      <c r="J312" s="36"/>
      <c r="K312" s="36" t="str">
        <f>IF(AND(ISNUMBER(K313),ISNUMBER(K314)), K313/K314*100, "")</f>
        <v/>
      </c>
      <c r="L312" s="36"/>
      <c r="M312" s="36" t="str">
        <f>IF(AND(ISNUMBER(M313),ISNUMBER(M314)), M313/M314*100, "")</f>
        <v/>
      </c>
      <c r="N312" s="36"/>
      <c r="O312" s="5" t="str">
        <f>IF(AND(ISNUMBER(O313),ISNUMBER(O314)), O313/O314*100, "")</f>
        <v/>
      </c>
      <c r="P312" s="36"/>
      <c r="Q312" s="36"/>
      <c r="R312" s="12"/>
      <c r="S312" s="12"/>
      <c r="T312" s="12"/>
      <c r="U312" s="12"/>
    </row>
    <row r="313" spans="1:21" s="14" customFormat="1">
      <c r="A313" s="13"/>
      <c r="B313" s="13" t="s">
        <v>2116</v>
      </c>
      <c r="C313" s="13" t="s">
        <v>2117</v>
      </c>
      <c r="D313" s="13" t="s">
        <v>556</v>
      </c>
      <c r="E313" s="36"/>
      <c r="F313" s="36"/>
      <c r="G313" s="36"/>
      <c r="H313" s="36"/>
      <c r="I313" s="36"/>
      <c r="J313" s="36"/>
      <c r="K313" s="36"/>
      <c r="L313" s="36"/>
      <c r="M313" s="36"/>
      <c r="N313" s="36"/>
      <c r="O313" s="4"/>
      <c r="P313" s="36"/>
      <c r="Q313" s="36"/>
      <c r="R313" s="36"/>
      <c r="S313" s="12"/>
      <c r="T313" s="12"/>
      <c r="U313" s="12"/>
    </row>
    <row r="314" spans="1:21" s="14" customFormat="1">
      <c r="A314" s="13"/>
      <c r="B314" s="13" t="s">
        <v>2121</v>
      </c>
      <c r="C314" s="13" t="s">
        <v>2122</v>
      </c>
      <c r="D314" s="13" t="s">
        <v>556</v>
      </c>
      <c r="E314" s="36"/>
      <c r="F314" s="36"/>
      <c r="G314" s="36"/>
      <c r="H314" s="36"/>
      <c r="I314" s="36"/>
      <c r="J314" s="36"/>
      <c r="K314" s="36"/>
      <c r="L314" s="36"/>
      <c r="M314" s="36"/>
      <c r="N314" s="36"/>
      <c r="O314" s="4"/>
      <c r="P314" s="36"/>
      <c r="Q314" s="36"/>
      <c r="R314" s="36"/>
      <c r="S314" s="12"/>
      <c r="T314" s="12"/>
      <c r="U314" s="12"/>
    </row>
    <row r="315" spans="1:21" s="14" customFormat="1">
      <c r="A315" s="11"/>
      <c r="B315" s="11" t="s">
        <v>2142</v>
      </c>
      <c r="C315" s="11" t="s">
        <v>2143</v>
      </c>
      <c r="D315" s="11" t="s">
        <v>556</v>
      </c>
      <c r="E315" s="3"/>
      <c r="F315" s="3"/>
      <c r="G315" s="36"/>
      <c r="H315" s="36"/>
      <c r="I315" s="36" t="str">
        <f>IF(AND(ISNUMBER(I316),ISNUMBER(I317)), I316/I317*1000, "")</f>
        <v/>
      </c>
      <c r="J315" s="36"/>
      <c r="K315" s="36" t="str">
        <f>IF(AND(ISNUMBER(K316),ISNUMBER(K317)), K316/K317*1000, "")</f>
        <v/>
      </c>
      <c r="L315" s="36"/>
      <c r="M315" s="36" t="str">
        <f>IF(AND(ISNUMBER(M316),ISNUMBER(M317)), M316/M317*1000, "")</f>
        <v/>
      </c>
      <c r="N315" s="36"/>
      <c r="O315" s="5" t="str">
        <f>IF(AND(ISNUMBER(O316),ISNUMBER(O317)), O316/O317*1000, "")</f>
        <v/>
      </c>
      <c r="P315" s="36"/>
      <c r="Q315" s="36"/>
      <c r="R315" s="12"/>
      <c r="S315" s="12"/>
      <c r="T315" s="12"/>
      <c r="U315" s="12"/>
    </row>
    <row r="316" spans="1:21" s="14" customFormat="1">
      <c r="A316" s="13"/>
      <c r="B316" s="13" t="s">
        <v>2149</v>
      </c>
      <c r="C316" s="13" t="s">
        <v>2150</v>
      </c>
      <c r="D316" s="13" t="s">
        <v>556</v>
      </c>
      <c r="E316" s="36"/>
      <c r="F316" s="36"/>
      <c r="G316" s="36"/>
      <c r="H316" s="36"/>
      <c r="I316" s="36"/>
      <c r="J316" s="36"/>
      <c r="K316" s="36"/>
      <c r="L316" s="36"/>
      <c r="M316" s="36"/>
      <c r="N316" s="36"/>
      <c r="O316" s="4"/>
      <c r="P316" s="36"/>
      <c r="Q316" s="36"/>
      <c r="R316" s="36"/>
      <c r="S316" s="12"/>
      <c r="T316" s="12"/>
      <c r="U316" s="12"/>
    </row>
    <row r="317" spans="1:21" s="14" customFormat="1">
      <c r="A317" s="13"/>
      <c r="B317" s="13" t="s">
        <v>2153</v>
      </c>
      <c r="C317" s="13" t="s">
        <v>2154</v>
      </c>
      <c r="D317" s="13" t="s">
        <v>556</v>
      </c>
      <c r="E317" s="36"/>
      <c r="F317" s="36"/>
      <c r="G317" s="36"/>
      <c r="H317" s="36"/>
      <c r="I317" s="36"/>
      <c r="J317" s="36"/>
      <c r="K317" s="36"/>
      <c r="L317" s="36"/>
      <c r="M317" s="36"/>
      <c r="N317" s="36"/>
      <c r="O317" s="4"/>
      <c r="P317" s="36"/>
      <c r="Q317" s="36"/>
      <c r="R317" s="36"/>
      <c r="S317" s="12"/>
      <c r="T317" s="12"/>
      <c r="U317" s="12"/>
    </row>
    <row r="318" spans="1:21" s="14" customFormat="1">
      <c r="A318" s="11"/>
      <c r="B318" s="11" t="s">
        <v>2177</v>
      </c>
      <c r="C318" s="11" t="s">
        <v>4749</v>
      </c>
      <c r="D318" s="11" t="s">
        <v>556</v>
      </c>
      <c r="E318" s="3"/>
      <c r="F318" s="3"/>
      <c r="G318" s="36"/>
      <c r="H318" s="36"/>
      <c r="I318" s="36" t="str">
        <f>IF(AND(ISNUMBER(I319),ISNUMBER(I320)), I319/I320, "")</f>
        <v/>
      </c>
      <c r="J318" s="36"/>
      <c r="K318" s="36" t="str">
        <f>IF(AND(ISNUMBER(K319),ISNUMBER(K320)), K319/K320, "")</f>
        <v/>
      </c>
      <c r="L318" s="36"/>
      <c r="M318" s="36" t="str">
        <f>IF(AND(ISNUMBER(M319),ISNUMBER(M320)), M319/M320, "")</f>
        <v/>
      </c>
      <c r="N318" s="36"/>
      <c r="O318" s="5" t="str">
        <f>IF(AND(ISNUMBER(O319),ISNUMBER(O320)), O319/O320, "")</f>
        <v/>
      </c>
      <c r="P318" s="36"/>
      <c r="Q318" s="36"/>
      <c r="R318" s="12"/>
      <c r="S318" s="12"/>
      <c r="T318" s="12"/>
      <c r="U318" s="12"/>
    </row>
    <row r="319" spans="1:21" s="14" customFormat="1">
      <c r="A319" s="13"/>
      <c r="B319" s="13" t="s">
        <v>2187</v>
      </c>
      <c r="C319" s="13" t="s">
        <v>2188</v>
      </c>
      <c r="D319" s="13" t="s">
        <v>556</v>
      </c>
      <c r="E319" s="36"/>
      <c r="F319" s="36"/>
      <c r="G319" s="36"/>
      <c r="H319" s="36"/>
      <c r="I319" s="36"/>
      <c r="J319" s="36"/>
      <c r="K319" s="36"/>
      <c r="L319" s="36"/>
      <c r="M319" s="36"/>
      <c r="N319" s="36"/>
      <c r="O319" s="4"/>
      <c r="P319" s="36"/>
      <c r="Q319" s="36"/>
      <c r="R319" s="36"/>
      <c r="S319" s="12"/>
      <c r="T319" s="12"/>
      <c r="U319" s="12"/>
    </row>
    <row r="320" spans="1:21" s="14" customFormat="1">
      <c r="A320" s="13"/>
      <c r="B320" s="13" t="s">
        <v>2193</v>
      </c>
      <c r="C320" s="13" t="s">
        <v>2194</v>
      </c>
      <c r="D320" s="13" t="s">
        <v>556</v>
      </c>
      <c r="E320" s="36"/>
      <c r="F320" s="36"/>
      <c r="G320" s="36"/>
      <c r="H320" s="36"/>
      <c r="I320" s="36"/>
      <c r="J320" s="36"/>
      <c r="K320" s="36"/>
      <c r="L320" s="36"/>
      <c r="M320" s="36"/>
      <c r="N320" s="36"/>
      <c r="O320" s="4"/>
      <c r="P320" s="36"/>
      <c r="Q320" s="36"/>
      <c r="R320" s="36"/>
      <c r="S320" s="12"/>
      <c r="T320" s="12"/>
      <c r="U320" s="12"/>
    </row>
    <row r="321" spans="1:21" s="14" customFormat="1">
      <c r="A321" s="11"/>
      <c r="B321" s="11" t="s">
        <v>2214</v>
      </c>
      <c r="C321" s="11" t="s">
        <v>2215</v>
      </c>
      <c r="D321" s="11" t="s">
        <v>556</v>
      </c>
      <c r="E321" s="3"/>
      <c r="F321" s="3"/>
      <c r="G321" s="36"/>
      <c r="H321" s="36"/>
      <c r="I321" s="36" t="str">
        <f>IF(AND(ISNUMBER(I322),ISNUMBER(I323)), I322/I323, "")</f>
        <v/>
      </c>
      <c r="J321" s="36"/>
      <c r="K321" s="36" t="str">
        <f>IF(AND(ISNUMBER(K322),ISNUMBER(K323)), K322/K323, "")</f>
        <v/>
      </c>
      <c r="L321" s="36"/>
      <c r="M321" s="36" t="str">
        <f>IF(AND(ISNUMBER(M322),ISNUMBER(M323)), M322/M323, "")</f>
        <v/>
      </c>
      <c r="N321" s="36"/>
      <c r="O321" s="5" t="str">
        <f>IF(AND(ISNUMBER(O322),ISNUMBER(O323)), O322/O323, "")</f>
        <v/>
      </c>
      <c r="P321" s="36"/>
      <c r="Q321" s="36"/>
      <c r="R321" s="12"/>
      <c r="S321" s="12"/>
      <c r="T321" s="12"/>
      <c r="U321" s="12"/>
    </row>
    <row r="322" spans="1:21" s="14" customFormat="1" ht="30">
      <c r="A322" s="13"/>
      <c r="B322" s="13" t="s">
        <v>2222</v>
      </c>
      <c r="C322" s="13" t="s">
        <v>2223</v>
      </c>
      <c r="D322" s="13" t="s">
        <v>556</v>
      </c>
      <c r="E322" s="36"/>
      <c r="F322" s="36"/>
      <c r="G322" s="36"/>
      <c r="H322" s="36"/>
      <c r="I322" s="36"/>
      <c r="J322" s="36"/>
      <c r="K322" s="36"/>
      <c r="L322" s="36"/>
      <c r="M322" s="36"/>
      <c r="N322" s="36"/>
      <c r="O322" s="4"/>
      <c r="P322" s="36"/>
      <c r="Q322" s="36"/>
      <c r="R322" s="36"/>
      <c r="S322" s="12"/>
      <c r="T322" s="12"/>
      <c r="U322" s="12"/>
    </row>
    <row r="323" spans="1:21" s="14" customFormat="1">
      <c r="A323" s="13"/>
      <c r="B323" s="13" t="s">
        <v>2227</v>
      </c>
      <c r="C323" s="13" t="s">
        <v>2228</v>
      </c>
      <c r="D323" s="13" t="s">
        <v>556</v>
      </c>
      <c r="E323" s="36"/>
      <c r="F323" s="36"/>
      <c r="G323" s="36"/>
      <c r="H323" s="36"/>
      <c r="I323" s="36"/>
      <c r="J323" s="36"/>
      <c r="K323" s="36"/>
      <c r="L323" s="36"/>
      <c r="M323" s="36"/>
      <c r="N323" s="36"/>
      <c r="O323" s="4"/>
      <c r="P323" s="36"/>
      <c r="Q323" s="36"/>
      <c r="R323" s="36"/>
      <c r="S323" s="12"/>
      <c r="T323" s="12"/>
      <c r="U323" s="12"/>
    </row>
    <row r="324" spans="1:21" s="14" customFormat="1">
      <c r="A324" s="11"/>
      <c r="B324" s="11" t="s">
        <v>2318</v>
      </c>
      <c r="C324" s="11" t="s">
        <v>2319</v>
      </c>
      <c r="D324" s="11" t="s">
        <v>556</v>
      </c>
      <c r="E324" s="3"/>
      <c r="F324" s="3"/>
      <c r="G324" s="36"/>
      <c r="H324" s="36"/>
      <c r="I324" s="36" t="str">
        <f>IF(AND(ISNUMBER(I325),ISNUMBER(I326)), (I325-I326)/I325, "")</f>
        <v/>
      </c>
      <c r="J324" s="36"/>
      <c r="K324" s="36" t="str">
        <f>IF(AND(ISNUMBER(K325),ISNUMBER(K326)), (K325-K326)/K325, "")</f>
        <v/>
      </c>
      <c r="L324" s="36"/>
      <c r="M324" s="36" t="str">
        <f>IF(AND(ISNUMBER(M325),ISNUMBER(M326)), (M325-M326)/M325, "")</f>
        <v/>
      </c>
      <c r="N324" s="36"/>
      <c r="O324" s="5" t="str">
        <f>IF(AND(ISNUMBER(O325),ISNUMBER(O326)), (O325-O326)/O325, "")</f>
        <v/>
      </c>
      <c r="P324" s="36"/>
      <c r="Q324" s="36"/>
      <c r="R324" s="12"/>
      <c r="S324" s="12"/>
      <c r="T324" s="12"/>
      <c r="U324" s="12"/>
    </row>
    <row r="325" spans="1:21" s="14" customFormat="1">
      <c r="A325" s="13"/>
      <c r="B325" s="13" t="s">
        <v>2327</v>
      </c>
      <c r="C325" s="13" t="s">
        <v>2328</v>
      </c>
      <c r="D325" s="13" t="s">
        <v>556</v>
      </c>
      <c r="E325" s="36"/>
      <c r="F325" s="36"/>
      <c r="G325" s="36"/>
      <c r="H325" s="36"/>
      <c r="I325" s="36"/>
      <c r="J325" s="36"/>
      <c r="K325" s="36"/>
      <c r="L325" s="36"/>
      <c r="M325" s="36"/>
      <c r="N325" s="36"/>
      <c r="O325" s="4"/>
      <c r="P325" s="36"/>
      <c r="Q325" s="36"/>
      <c r="R325" s="36"/>
      <c r="S325" s="12"/>
      <c r="T325" s="12"/>
      <c r="U325" s="12"/>
    </row>
    <row r="326" spans="1:21" s="14" customFormat="1">
      <c r="A326" s="13"/>
      <c r="B326" s="13" t="s">
        <v>2330</v>
      </c>
      <c r="C326" s="13" t="s">
        <v>2331</v>
      </c>
      <c r="D326" s="13" t="s">
        <v>556</v>
      </c>
      <c r="E326" s="36"/>
      <c r="F326" s="36"/>
      <c r="G326" s="36"/>
      <c r="H326" s="36"/>
      <c r="I326" s="36"/>
      <c r="J326" s="36"/>
      <c r="K326" s="36"/>
      <c r="L326" s="36"/>
      <c r="M326" s="36"/>
      <c r="N326" s="36"/>
      <c r="O326" s="4"/>
      <c r="P326" s="36"/>
      <c r="Q326" s="36"/>
      <c r="R326" s="36"/>
      <c r="S326" s="12"/>
      <c r="T326" s="12"/>
      <c r="U326" s="12"/>
    </row>
    <row r="327" spans="1:21" s="14" customFormat="1">
      <c r="A327" s="11"/>
      <c r="B327" s="11" t="s">
        <v>2333</v>
      </c>
      <c r="C327" s="11" t="s">
        <v>2334</v>
      </c>
      <c r="D327" s="11" t="s">
        <v>556</v>
      </c>
      <c r="E327" s="3"/>
      <c r="F327" s="3"/>
      <c r="G327" s="36"/>
      <c r="H327" s="36"/>
      <c r="I327" s="36" t="str">
        <f>IF(AND(ISNUMBER(I328),ISNUMBER(I329),ISNUMBER(I330)), (I328-I329)*1000/(365*I330), "")</f>
        <v/>
      </c>
      <c r="J327" s="36"/>
      <c r="K327" s="36" t="str">
        <f>IF(AND(ISNUMBER(K328),ISNUMBER(K329),ISNUMBER(K330)), (K328-K329)*1000/(365*K330), "")</f>
        <v/>
      </c>
      <c r="L327" s="36"/>
      <c r="M327" s="36" t="str">
        <f>IF(AND(ISNUMBER(M328),ISNUMBER(M329),ISNUMBER(M330)), (M328-M329)*1000/(365*M330), "")</f>
        <v/>
      </c>
      <c r="N327" s="36"/>
      <c r="O327" s="5" t="str">
        <f>IF(AND(ISNUMBER(O328),ISNUMBER(O329),ISNUMBER(O330)), (O328-O329)*1000/(365*O330), "")</f>
        <v/>
      </c>
      <c r="P327" s="36"/>
      <c r="Q327" s="36"/>
      <c r="R327" s="12"/>
      <c r="S327" s="12"/>
      <c r="T327" s="12"/>
      <c r="U327" s="12"/>
    </row>
    <row r="328" spans="1:21" s="14" customFormat="1">
      <c r="A328" s="13"/>
      <c r="B328" s="13" t="s">
        <v>2342</v>
      </c>
      <c r="C328" s="13" t="s">
        <v>2343</v>
      </c>
      <c r="D328" s="13" t="s">
        <v>556</v>
      </c>
      <c r="E328" s="36"/>
      <c r="F328" s="36"/>
      <c r="G328" s="36"/>
      <c r="H328" s="36"/>
      <c r="I328" s="36"/>
      <c r="J328" s="36"/>
      <c r="K328" s="36"/>
      <c r="L328" s="36"/>
      <c r="M328" s="36"/>
      <c r="N328" s="36"/>
      <c r="O328" s="4"/>
      <c r="P328" s="36"/>
      <c r="Q328" s="36"/>
      <c r="R328" s="36"/>
      <c r="S328" s="12"/>
      <c r="T328" s="12"/>
      <c r="U328" s="12"/>
    </row>
    <row r="329" spans="1:21" s="14" customFormat="1">
      <c r="A329" s="13"/>
      <c r="B329" s="13" t="s">
        <v>2347</v>
      </c>
      <c r="C329" s="13" t="s">
        <v>2348</v>
      </c>
      <c r="D329" s="13" t="s">
        <v>556</v>
      </c>
      <c r="E329" s="36"/>
      <c r="F329" s="36"/>
      <c r="G329" s="36"/>
      <c r="H329" s="36"/>
      <c r="I329" s="36"/>
      <c r="J329" s="36"/>
      <c r="K329" s="36"/>
      <c r="L329" s="36"/>
      <c r="M329" s="36"/>
      <c r="N329" s="36"/>
      <c r="O329" s="4"/>
      <c r="P329" s="36"/>
      <c r="Q329" s="36"/>
      <c r="R329" s="36"/>
      <c r="S329" s="12"/>
      <c r="T329" s="12"/>
      <c r="U329" s="12"/>
    </row>
    <row r="330" spans="1:21" s="14" customFormat="1">
      <c r="A330" s="13"/>
      <c r="B330" s="13" t="s">
        <v>2351</v>
      </c>
      <c r="C330" s="13" t="s">
        <v>2352</v>
      </c>
      <c r="D330" s="13" t="s">
        <v>556</v>
      </c>
      <c r="E330" s="36"/>
      <c r="F330" s="36"/>
      <c r="G330" s="36"/>
      <c r="H330" s="36"/>
      <c r="I330" s="36"/>
      <c r="J330" s="36"/>
      <c r="K330" s="36"/>
      <c r="L330" s="36"/>
      <c r="M330" s="36"/>
      <c r="N330" s="36"/>
      <c r="O330" s="4"/>
      <c r="P330" s="36"/>
      <c r="Q330" s="36"/>
      <c r="R330" s="36"/>
      <c r="S330" s="12"/>
      <c r="T330" s="12"/>
      <c r="U330" s="12"/>
    </row>
    <row r="331" spans="1:21" s="14" customFormat="1">
      <c r="A331" s="11"/>
      <c r="B331" s="11" t="s">
        <v>2408</v>
      </c>
      <c r="C331" s="11" t="s">
        <v>2409</v>
      </c>
      <c r="D331" s="11" t="s">
        <v>556</v>
      </c>
      <c r="E331" s="3"/>
      <c r="F331" s="3"/>
      <c r="G331" s="36"/>
      <c r="H331" s="36"/>
      <c r="I331" s="36" t="str">
        <f>IF(AND(ISNUMBER(I332),ISNUMBER(I333),ISNUMBER(I334)), (I332+I333)/I334, "")</f>
        <v/>
      </c>
      <c r="J331" s="36"/>
      <c r="K331" s="36" t="str">
        <f>IF(AND(ISNUMBER(K332),ISNUMBER(K333),ISNUMBER(K334)), (K332+K333)/K334, "")</f>
        <v/>
      </c>
      <c r="L331" s="36"/>
      <c r="M331" s="36" t="str">
        <f>IF(AND(ISNUMBER(M332),ISNUMBER(M333),ISNUMBER(M334)), (M332+M333)/M334, "")</f>
        <v/>
      </c>
      <c r="N331" s="36"/>
      <c r="O331" s="5" t="str">
        <f>IF(AND(ISNUMBER(O332),ISNUMBER(O333),ISNUMBER(O334)), (O332+O333)/O334, "")</f>
        <v/>
      </c>
      <c r="P331" s="36"/>
      <c r="Q331" s="36"/>
      <c r="R331" s="12"/>
      <c r="S331" s="12"/>
      <c r="T331" s="12"/>
      <c r="U331" s="12"/>
    </row>
    <row r="332" spans="1:21" s="14" customFormat="1">
      <c r="A332" s="13"/>
      <c r="B332" s="13" t="s">
        <v>2417</v>
      </c>
      <c r="C332" s="13" t="s">
        <v>2418</v>
      </c>
      <c r="D332" s="13" t="s">
        <v>556</v>
      </c>
      <c r="E332" s="36"/>
      <c r="F332" s="36"/>
      <c r="G332" s="36"/>
      <c r="H332" s="36"/>
      <c r="I332" s="36"/>
      <c r="J332" s="36"/>
      <c r="K332" s="36"/>
      <c r="L332" s="36"/>
      <c r="M332" s="36"/>
      <c r="N332" s="36"/>
      <c r="O332" s="4"/>
      <c r="P332" s="36"/>
      <c r="Q332" s="36"/>
      <c r="R332" s="36"/>
      <c r="S332" s="12"/>
      <c r="T332" s="12"/>
      <c r="U332" s="12"/>
    </row>
    <row r="333" spans="1:21" s="14" customFormat="1">
      <c r="A333" s="13"/>
      <c r="B333" s="13" t="s">
        <v>2421</v>
      </c>
      <c r="C333" s="13" t="s">
        <v>2422</v>
      </c>
      <c r="D333" s="13" t="s">
        <v>556</v>
      </c>
      <c r="E333" s="36"/>
      <c r="F333" s="36"/>
      <c r="G333" s="36"/>
      <c r="H333" s="36"/>
      <c r="I333" s="36"/>
      <c r="J333" s="36"/>
      <c r="K333" s="36"/>
      <c r="L333" s="36"/>
      <c r="M333" s="36"/>
      <c r="N333" s="36"/>
      <c r="O333" s="4"/>
      <c r="P333" s="36"/>
      <c r="Q333" s="36"/>
      <c r="R333" s="36"/>
      <c r="S333" s="12"/>
      <c r="T333" s="12"/>
      <c r="U333" s="12"/>
    </row>
    <row r="334" spans="1:21" s="14" customFormat="1">
      <c r="A334" s="13"/>
      <c r="B334" s="13" t="s">
        <v>2426</v>
      </c>
      <c r="C334" s="13" t="s">
        <v>2427</v>
      </c>
      <c r="D334" s="13" t="s">
        <v>556</v>
      </c>
      <c r="E334" s="36"/>
      <c r="F334" s="36"/>
      <c r="G334" s="36"/>
      <c r="H334" s="36"/>
      <c r="I334" s="36"/>
      <c r="J334" s="36"/>
      <c r="K334" s="36"/>
      <c r="L334" s="36"/>
      <c r="M334" s="36"/>
      <c r="N334" s="36"/>
      <c r="O334" s="4"/>
      <c r="P334" s="36"/>
      <c r="Q334" s="36"/>
      <c r="R334" s="36"/>
      <c r="S334" s="12"/>
      <c r="T334" s="12"/>
      <c r="U334" s="12"/>
    </row>
    <row r="335" spans="1:21" s="14" customFormat="1">
      <c r="A335" s="11"/>
      <c r="B335" s="11" t="s">
        <v>2849</v>
      </c>
      <c r="C335" s="11" t="s">
        <v>2850</v>
      </c>
      <c r="D335" s="11" t="s">
        <v>556</v>
      </c>
      <c r="E335" s="3">
        <v>0</v>
      </c>
      <c r="F335" s="3">
        <v>0</v>
      </c>
      <c r="G335" s="36"/>
      <c r="H335" s="36"/>
      <c r="I335" s="36" t="str">
        <f>IF(AND(ISNUMBER(I336),ISNUMBER(I337)), I336/I337, "")</f>
        <v/>
      </c>
      <c r="J335" s="36"/>
      <c r="K335" s="36" t="str">
        <f>IF(AND(ISNUMBER(K336),ISNUMBER(K337)), K336/K337, "")</f>
        <v/>
      </c>
      <c r="L335" s="36"/>
      <c r="M335" s="36" t="str">
        <f>IF(AND(ISNUMBER(M336),ISNUMBER(M337)), M336/M337, "")</f>
        <v/>
      </c>
      <c r="N335" s="36"/>
      <c r="O335" s="5" t="str">
        <f>IF(AND(ISNUMBER(O336),ISNUMBER(O337)), O336/O337, "")</f>
        <v/>
      </c>
      <c r="P335" s="36"/>
      <c r="Q335" s="36"/>
      <c r="R335" s="12"/>
      <c r="S335" s="12"/>
      <c r="T335" s="12"/>
      <c r="U335" s="12"/>
    </row>
    <row r="336" spans="1:21" s="14" customFormat="1">
      <c r="A336" s="13"/>
      <c r="B336" s="13" t="s">
        <v>2858</v>
      </c>
      <c r="C336" s="13" t="s">
        <v>2859</v>
      </c>
      <c r="D336" s="13" t="s">
        <v>556</v>
      </c>
      <c r="E336" s="36"/>
      <c r="F336" s="36"/>
      <c r="G336" s="36"/>
      <c r="H336" s="36"/>
      <c r="I336" s="36"/>
      <c r="J336" s="36"/>
      <c r="K336" s="36"/>
      <c r="L336" s="36"/>
      <c r="M336" s="36"/>
      <c r="N336" s="36"/>
      <c r="O336" s="4"/>
      <c r="P336" s="36"/>
      <c r="Q336" s="36"/>
      <c r="R336" s="36"/>
      <c r="S336" s="12"/>
      <c r="T336" s="12"/>
      <c r="U336" s="12"/>
    </row>
    <row r="337" spans="1:21" s="14" customFormat="1">
      <c r="A337" s="13"/>
      <c r="B337" s="13" t="s">
        <v>2864</v>
      </c>
      <c r="C337" s="13" t="s">
        <v>2865</v>
      </c>
      <c r="D337" s="13" t="s">
        <v>556</v>
      </c>
      <c r="E337" s="36"/>
      <c r="F337" s="36"/>
      <c r="G337" s="36"/>
      <c r="H337" s="36"/>
      <c r="I337" s="36"/>
      <c r="J337" s="36"/>
      <c r="K337" s="36"/>
      <c r="L337" s="36"/>
      <c r="M337" s="36"/>
      <c r="N337" s="36"/>
      <c r="O337" s="4"/>
      <c r="P337" s="36"/>
      <c r="Q337" s="36"/>
      <c r="R337" s="36"/>
      <c r="S337" s="12"/>
      <c r="T337" s="12"/>
      <c r="U337" s="12"/>
    </row>
    <row r="338" spans="1:21" s="14" customFormat="1">
      <c r="A338" s="11"/>
      <c r="B338" s="11" t="s">
        <v>2867</v>
      </c>
      <c r="C338" s="11" t="s">
        <v>2868</v>
      </c>
      <c r="D338" s="11" t="s">
        <v>556</v>
      </c>
      <c r="E338" s="3"/>
      <c r="F338" s="3"/>
      <c r="G338" s="36"/>
      <c r="H338" s="36"/>
      <c r="I338" s="36" t="str">
        <f>IF(AND(ISNUMBER(I339),ISNUMBER(I340)), I339/I340, "")</f>
        <v/>
      </c>
      <c r="J338" s="36"/>
      <c r="K338" s="36" t="str">
        <f>IF(AND(ISNUMBER(K339),ISNUMBER(K340)), K339/K340, "")</f>
        <v/>
      </c>
      <c r="L338" s="36"/>
      <c r="M338" s="36" t="str">
        <f>IF(AND(ISNUMBER(M339),ISNUMBER(M340)), M339/M340, "")</f>
        <v/>
      </c>
      <c r="N338" s="36"/>
      <c r="O338" s="5" t="str">
        <f>IF(AND(ISNUMBER(O339),ISNUMBER(O340)), O339/O340, "")</f>
        <v/>
      </c>
      <c r="P338" s="36"/>
      <c r="Q338" s="36"/>
      <c r="R338" s="12"/>
      <c r="S338" s="12"/>
      <c r="T338" s="12"/>
      <c r="U338" s="12"/>
    </row>
    <row r="339" spans="1:21" s="14" customFormat="1" ht="45">
      <c r="A339" s="13"/>
      <c r="B339" s="13" t="s">
        <v>2876</v>
      </c>
      <c r="C339" s="13" t="s">
        <v>2877</v>
      </c>
      <c r="D339" s="13" t="s">
        <v>556</v>
      </c>
      <c r="E339" s="36"/>
      <c r="F339" s="36"/>
      <c r="G339" s="36"/>
      <c r="H339" s="36"/>
      <c r="I339" s="36"/>
      <c r="J339" s="36"/>
      <c r="K339" s="36"/>
      <c r="L339" s="36"/>
      <c r="M339" s="36"/>
      <c r="N339" s="36"/>
      <c r="O339" s="4"/>
      <c r="P339" s="36"/>
      <c r="Q339" s="36"/>
      <c r="R339" s="36"/>
      <c r="S339" s="12"/>
      <c r="T339" s="12"/>
      <c r="U339" s="12"/>
    </row>
    <row r="340" spans="1:21" s="14" customFormat="1">
      <c r="A340" s="13"/>
      <c r="B340" s="13" t="s">
        <v>2882</v>
      </c>
      <c r="C340" s="13" t="s">
        <v>2883</v>
      </c>
      <c r="D340" s="13" t="s">
        <v>556</v>
      </c>
      <c r="E340" s="36"/>
      <c r="F340" s="36"/>
      <c r="G340" s="36"/>
      <c r="H340" s="36"/>
      <c r="I340" s="36"/>
      <c r="J340" s="36"/>
      <c r="K340" s="36"/>
      <c r="L340" s="36"/>
      <c r="M340" s="36"/>
      <c r="N340" s="36"/>
      <c r="O340" s="4"/>
      <c r="P340" s="36"/>
      <c r="Q340" s="36"/>
      <c r="R340" s="36"/>
      <c r="S340" s="12"/>
      <c r="T340" s="12"/>
      <c r="U340" s="12"/>
    </row>
    <row r="341" spans="1:21" s="14" customFormat="1" ht="30">
      <c r="A341" s="11"/>
      <c r="B341" s="11" t="s">
        <v>2922</v>
      </c>
      <c r="C341" s="11" t="s">
        <v>2923</v>
      </c>
      <c r="D341" s="11" t="s">
        <v>556</v>
      </c>
      <c r="E341" s="53">
        <v>220</v>
      </c>
      <c r="F341" s="3">
        <v>22</v>
      </c>
      <c r="G341" s="36"/>
      <c r="H341" s="36"/>
      <c r="I341" s="36" t="str">
        <f>IF(AND(ISNUMBER(I342),ISNUMBER(I343)), I342/I343, "")</f>
        <v/>
      </c>
      <c r="J341" s="36"/>
      <c r="K341" s="36" t="str">
        <f>IF(AND(ISNUMBER(K342),ISNUMBER(K343)), K342/K343, "")</f>
        <v/>
      </c>
      <c r="L341" s="36"/>
      <c r="M341" s="36" t="str">
        <f>IF(AND(ISNUMBER(M342),ISNUMBER(M343)), M342/M343, "")</f>
        <v/>
      </c>
      <c r="N341" s="36"/>
      <c r="O341" s="5" t="str">
        <f>IF(AND(ISNUMBER(O342),ISNUMBER(O343)), O342/O343, "")</f>
        <v/>
      </c>
      <c r="P341" s="36"/>
      <c r="Q341" s="36"/>
      <c r="R341" s="12"/>
      <c r="S341" s="12"/>
      <c r="T341" s="12"/>
      <c r="U341" s="12"/>
    </row>
    <row r="342" spans="1:21" s="14" customFormat="1">
      <c r="A342" s="13"/>
      <c r="B342" s="13" t="s">
        <v>2932</v>
      </c>
      <c r="C342" s="13" t="s">
        <v>2933</v>
      </c>
      <c r="D342" s="13" t="s">
        <v>556</v>
      </c>
      <c r="E342" s="36"/>
      <c r="F342" s="36"/>
      <c r="G342" s="36"/>
      <c r="H342" s="36"/>
      <c r="I342" s="36"/>
      <c r="J342" s="36"/>
      <c r="K342" s="36"/>
      <c r="L342" s="36"/>
      <c r="M342" s="36"/>
      <c r="N342" s="36"/>
      <c r="O342" s="4"/>
      <c r="P342" s="36"/>
      <c r="Q342" s="36"/>
      <c r="R342" s="36"/>
      <c r="S342" s="12"/>
      <c r="T342" s="12"/>
      <c r="U342" s="12"/>
    </row>
    <row r="343" spans="1:21" s="14" customFormat="1">
      <c r="A343" s="13"/>
      <c r="B343" s="13" t="s">
        <v>2937</v>
      </c>
      <c r="C343" s="13" t="s">
        <v>2938</v>
      </c>
      <c r="D343" s="13" t="s">
        <v>556</v>
      </c>
      <c r="E343" s="36"/>
      <c r="F343" s="36"/>
      <c r="G343" s="36"/>
      <c r="H343" s="36"/>
      <c r="I343" s="36"/>
      <c r="J343" s="36"/>
      <c r="K343" s="36"/>
      <c r="L343" s="36"/>
      <c r="M343" s="36"/>
      <c r="N343" s="36"/>
      <c r="O343" s="4"/>
      <c r="P343" s="36"/>
      <c r="Q343" s="36"/>
      <c r="R343" s="36"/>
      <c r="S343" s="12"/>
      <c r="T343" s="12"/>
      <c r="U343" s="12"/>
    </row>
    <row r="344" spans="1:21" s="14" customFormat="1">
      <c r="A344" s="11"/>
      <c r="B344" s="11" t="s">
        <v>3096</v>
      </c>
      <c r="C344" s="11" t="s">
        <v>3097</v>
      </c>
      <c r="D344" s="11" t="s">
        <v>556</v>
      </c>
      <c r="E344" s="3">
        <v>44</v>
      </c>
      <c r="F344" s="3">
        <v>4</v>
      </c>
      <c r="G344" s="36"/>
      <c r="H344" s="36"/>
      <c r="I344" s="36" t="str">
        <f>IF(AND(ISNUMBER(I345),ISNUMBER(I346),ISNUMBER(I347)), I345/(I346*I347), "")</f>
        <v/>
      </c>
      <c r="J344" s="36"/>
      <c r="K344" s="36" t="str">
        <f>IF(AND(ISNUMBER(K345),ISNUMBER(K346),ISNUMBER(K347)), K345/(K346*K347), "")</f>
        <v/>
      </c>
      <c r="L344" s="36"/>
      <c r="M344" s="36" t="str">
        <f>IF(AND(ISNUMBER(M345),ISNUMBER(M346),ISNUMBER(M347)), M345/(M346*M347), "")</f>
        <v/>
      </c>
      <c r="N344" s="36"/>
      <c r="O344" s="5" t="str">
        <f>IF(AND(ISNUMBER(O345),ISNUMBER(O346),ISNUMBER(O347)), O345/(O346*O347), "")</f>
        <v/>
      </c>
      <c r="P344" s="36"/>
      <c r="Q344" s="36"/>
      <c r="R344" s="12"/>
      <c r="S344" s="12"/>
      <c r="T344" s="12"/>
      <c r="U344" s="12"/>
    </row>
    <row r="345" spans="1:21" s="14" customFormat="1">
      <c r="A345" s="13"/>
      <c r="B345" s="13" t="s">
        <v>3105</v>
      </c>
      <c r="C345" s="13" t="s">
        <v>3106</v>
      </c>
      <c r="D345" s="13" t="s">
        <v>556</v>
      </c>
      <c r="E345" s="36"/>
      <c r="F345" s="36"/>
      <c r="G345" s="36"/>
      <c r="H345" s="36"/>
      <c r="I345" s="36"/>
      <c r="J345" s="36"/>
      <c r="K345" s="36"/>
      <c r="L345" s="36"/>
      <c r="M345" s="36"/>
      <c r="N345" s="36"/>
      <c r="O345" s="4"/>
      <c r="P345" s="36"/>
      <c r="Q345" s="36"/>
      <c r="R345" s="36"/>
      <c r="S345" s="12"/>
      <c r="T345" s="12"/>
      <c r="U345" s="12"/>
    </row>
    <row r="346" spans="1:21" s="14" customFormat="1">
      <c r="A346" s="13"/>
      <c r="B346" s="13" t="s">
        <v>3109</v>
      </c>
      <c r="C346" s="13" t="s">
        <v>3110</v>
      </c>
      <c r="D346" s="13" t="s">
        <v>556</v>
      </c>
      <c r="E346" s="36"/>
      <c r="F346" s="36"/>
      <c r="G346" s="36"/>
      <c r="H346" s="36"/>
      <c r="I346" s="36"/>
      <c r="J346" s="36"/>
      <c r="K346" s="36"/>
      <c r="L346" s="36"/>
      <c r="M346" s="36"/>
      <c r="N346" s="36"/>
      <c r="O346" s="4"/>
      <c r="P346" s="36"/>
      <c r="Q346" s="36"/>
      <c r="R346" s="36"/>
      <c r="S346" s="12"/>
      <c r="T346" s="12"/>
      <c r="U346" s="12"/>
    </row>
    <row r="347" spans="1:21" s="14" customFormat="1">
      <c r="A347" s="13"/>
      <c r="B347" s="13" t="s">
        <v>3114</v>
      </c>
      <c r="C347" s="13" t="s">
        <v>3115</v>
      </c>
      <c r="D347" s="13" t="s">
        <v>556</v>
      </c>
      <c r="E347" s="36"/>
      <c r="F347" s="36"/>
      <c r="G347" s="36"/>
      <c r="H347" s="36"/>
      <c r="I347" s="36"/>
      <c r="J347" s="36"/>
      <c r="K347" s="36"/>
      <c r="L347" s="36"/>
      <c r="M347" s="36"/>
      <c r="N347" s="36"/>
      <c r="O347" s="4"/>
      <c r="P347" s="36"/>
      <c r="Q347" s="36"/>
      <c r="R347" s="36"/>
      <c r="S347" s="12"/>
      <c r="T347" s="12"/>
      <c r="U347" s="12"/>
    </row>
    <row r="348" spans="1:21" s="14" customFormat="1">
      <c r="A348" s="11"/>
      <c r="B348" s="11" t="s">
        <v>3204</v>
      </c>
      <c r="C348" s="11" t="s">
        <v>3205</v>
      </c>
      <c r="D348" s="11" t="s">
        <v>556</v>
      </c>
      <c r="E348" s="51">
        <f>401950402/379854555</f>
        <v>1.05816923006228</v>
      </c>
      <c r="F348" s="51">
        <f>[1]Sheet1!$H$731/[1]Sheet1!$D$731</f>
        <v>0.18885881538741217</v>
      </c>
      <c r="G348" s="36"/>
      <c r="H348" s="36"/>
      <c r="I348" s="36" t="str">
        <f>IF(AND(ISNUMBER(I349),ISNUMBER(I350)), I349/I350, "")</f>
        <v/>
      </c>
      <c r="J348" s="36"/>
      <c r="K348" s="36" t="str">
        <f>IF(AND(ISNUMBER(K349),ISNUMBER(K350)), K349/K350, "")</f>
        <v/>
      </c>
      <c r="L348" s="36"/>
      <c r="M348" s="36" t="str">
        <f>IF(AND(ISNUMBER(M349),ISNUMBER(M350)), M349/M350, "")</f>
        <v/>
      </c>
      <c r="N348" s="36"/>
      <c r="O348" s="5" t="str">
        <f>IF(AND(ISNUMBER(O349),ISNUMBER(O350)), O349/O350, "")</f>
        <v/>
      </c>
      <c r="P348" s="36"/>
      <c r="Q348" s="36"/>
      <c r="R348" s="12"/>
      <c r="S348" s="12"/>
      <c r="T348" s="12"/>
      <c r="U348" s="12"/>
    </row>
    <row r="349" spans="1:21" s="14" customFormat="1">
      <c r="A349" s="13"/>
      <c r="B349" s="13" t="s">
        <v>3213</v>
      </c>
      <c r="C349" s="13" t="s">
        <v>3214</v>
      </c>
      <c r="D349" s="13" t="s">
        <v>556</v>
      </c>
      <c r="E349" s="36"/>
      <c r="F349" s="36"/>
      <c r="G349" s="36"/>
      <c r="H349" s="36"/>
      <c r="I349" s="36"/>
      <c r="J349" s="36"/>
      <c r="K349" s="36"/>
      <c r="L349" s="36"/>
      <c r="M349" s="36"/>
      <c r="N349" s="36"/>
      <c r="O349" s="4"/>
      <c r="P349" s="36"/>
      <c r="Q349" s="36"/>
      <c r="R349" s="36"/>
      <c r="S349" s="12"/>
      <c r="T349" s="12"/>
      <c r="U349" s="12"/>
    </row>
    <row r="350" spans="1:21" s="14" customFormat="1">
      <c r="A350" s="13"/>
      <c r="B350" s="13" t="s">
        <v>3217</v>
      </c>
      <c r="C350" s="13" t="s">
        <v>3218</v>
      </c>
      <c r="D350" s="13" t="s">
        <v>556</v>
      </c>
      <c r="E350" s="36"/>
      <c r="F350" s="36"/>
      <c r="G350" s="36"/>
      <c r="H350" s="36"/>
      <c r="I350" s="36"/>
      <c r="J350" s="36"/>
      <c r="K350" s="36"/>
      <c r="L350" s="36"/>
      <c r="M350" s="36"/>
      <c r="N350" s="36"/>
      <c r="O350" s="4"/>
      <c r="P350" s="36"/>
      <c r="Q350" s="36"/>
      <c r="R350" s="36"/>
      <c r="S350" s="12"/>
      <c r="T350" s="12"/>
      <c r="U350" s="12"/>
    </row>
    <row r="351" spans="1:21" s="14" customFormat="1" ht="30">
      <c r="A351" s="11"/>
      <c r="B351" s="11" t="s">
        <v>3297</v>
      </c>
      <c r="C351" s="11" t="s">
        <v>3298</v>
      </c>
      <c r="D351" s="11" t="s">
        <v>556</v>
      </c>
      <c r="E351" s="3">
        <v>0</v>
      </c>
      <c r="F351" s="3">
        <v>0</v>
      </c>
      <c r="G351" s="36"/>
      <c r="H351" s="36"/>
      <c r="I351" s="36" t="str">
        <f>IF(AND(ISNUMBER(I352),ISNUMBER(I353),ISNUMBER(I354)), I352/(I353-I354), "")</f>
        <v/>
      </c>
      <c r="J351" s="36"/>
      <c r="K351" s="36" t="str">
        <f>IF(AND(ISNUMBER(K352),ISNUMBER(K353),ISNUMBER(K354)), K352/(K353-K354), "")</f>
        <v/>
      </c>
      <c r="L351" s="36"/>
      <c r="M351" s="36" t="str">
        <f>IF(AND(ISNUMBER(M352),ISNUMBER(M353),ISNUMBER(M354)), M352/(M353-M354), "")</f>
        <v/>
      </c>
      <c r="N351" s="36"/>
      <c r="O351" s="5" t="str">
        <f>IF(AND(ISNUMBER(O352),ISNUMBER(O353),ISNUMBER(O354)), O352/(O353-O354), "")</f>
        <v/>
      </c>
      <c r="P351" s="36"/>
      <c r="Q351" s="36"/>
      <c r="R351" s="12"/>
      <c r="S351" s="12"/>
      <c r="T351" s="12"/>
      <c r="U351" s="12"/>
    </row>
    <row r="352" spans="1:21" s="14" customFormat="1" ht="30">
      <c r="A352" s="13"/>
      <c r="B352" s="13" t="s">
        <v>3305</v>
      </c>
      <c r="C352" s="13" t="s">
        <v>3306</v>
      </c>
      <c r="D352" s="13" t="s">
        <v>556</v>
      </c>
      <c r="E352" s="36"/>
      <c r="F352" s="36"/>
      <c r="G352" s="36"/>
      <c r="H352" s="36"/>
      <c r="I352" s="36"/>
      <c r="J352" s="36"/>
      <c r="K352" s="36"/>
      <c r="L352" s="36"/>
      <c r="M352" s="36"/>
      <c r="N352" s="36"/>
      <c r="O352" s="4"/>
      <c r="P352" s="36"/>
      <c r="Q352" s="36"/>
      <c r="R352" s="36"/>
      <c r="S352" s="12"/>
      <c r="T352" s="12"/>
      <c r="U352" s="12"/>
    </row>
    <row r="353" spans="1:21" s="14" customFormat="1">
      <c r="A353" s="13"/>
      <c r="B353" s="13" t="s">
        <v>3309</v>
      </c>
      <c r="C353" s="13" t="s">
        <v>3310</v>
      </c>
      <c r="D353" s="13" t="s">
        <v>556</v>
      </c>
      <c r="E353" s="36"/>
      <c r="F353" s="36"/>
      <c r="G353" s="36"/>
      <c r="H353" s="36"/>
      <c r="I353" s="36"/>
      <c r="J353" s="36"/>
      <c r="K353" s="36"/>
      <c r="L353" s="36"/>
      <c r="M353" s="36"/>
      <c r="N353" s="36"/>
      <c r="O353" s="4"/>
      <c r="P353" s="36"/>
      <c r="Q353" s="36"/>
      <c r="R353" s="36"/>
      <c r="S353" s="12"/>
      <c r="T353" s="12"/>
      <c r="U353" s="12"/>
    </row>
    <row r="354" spans="1:21" s="14" customFormat="1">
      <c r="A354" s="13"/>
      <c r="B354" s="13" t="s">
        <v>3312</v>
      </c>
      <c r="C354" s="13" t="s">
        <v>3313</v>
      </c>
      <c r="D354" s="13" t="s">
        <v>556</v>
      </c>
      <c r="E354" s="36"/>
      <c r="F354" s="36"/>
      <c r="G354" s="36"/>
      <c r="H354" s="36"/>
      <c r="I354" s="36"/>
      <c r="J354" s="36"/>
      <c r="K354" s="36"/>
      <c r="L354" s="36"/>
      <c r="M354" s="36"/>
      <c r="N354" s="36"/>
      <c r="O354" s="4"/>
      <c r="P354" s="36"/>
      <c r="Q354" s="36"/>
      <c r="R354" s="36"/>
      <c r="S354" s="12"/>
      <c r="T354" s="12"/>
      <c r="U354" s="12"/>
    </row>
    <row r="355" spans="1:21" s="14" customFormat="1">
      <c r="A355" s="11"/>
      <c r="B355" s="11" t="s">
        <v>3315</v>
      </c>
      <c r="C355" s="11" t="s">
        <v>3316</v>
      </c>
      <c r="D355" s="11" t="s">
        <v>556</v>
      </c>
      <c r="E355" s="3"/>
      <c r="F355" s="3"/>
      <c r="G355" s="36"/>
      <c r="H355" s="36"/>
      <c r="I355" s="36" t="str">
        <f>IF(AND(ISNUMBER(I356),ISNUMBER(I357)), (I356-I357)/I356, "")</f>
        <v/>
      </c>
      <c r="J355" s="36"/>
      <c r="K355" s="36" t="str">
        <f>IF(AND(ISNUMBER(K356),ISNUMBER(K357)), (K356-K357)/K356, "")</f>
        <v/>
      </c>
      <c r="L355" s="36"/>
      <c r="M355" s="36" t="str">
        <f>IF(AND(ISNUMBER(M356),ISNUMBER(M357)), (M356-M357)/M356, "")</f>
        <v/>
      </c>
      <c r="N355" s="36"/>
      <c r="O355" s="5" t="str">
        <f>IF(AND(ISNUMBER(O356),ISNUMBER(O357)), (O356-O357)/O356, "")</f>
        <v/>
      </c>
      <c r="P355" s="36"/>
      <c r="Q355" s="36"/>
      <c r="R355" s="12"/>
      <c r="S355" s="12"/>
      <c r="T355" s="12"/>
      <c r="U355" s="12"/>
    </row>
    <row r="356" spans="1:21" s="14" customFormat="1">
      <c r="A356" s="13"/>
      <c r="B356" s="13" t="s">
        <v>3323</v>
      </c>
      <c r="C356" s="13" t="s">
        <v>3324</v>
      </c>
      <c r="D356" s="13" t="s">
        <v>556</v>
      </c>
      <c r="E356" s="36"/>
      <c r="F356" s="36"/>
      <c r="G356" s="36"/>
      <c r="H356" s="36"/>
      <c r="I356" s="36"/>
      <c r="J356" s="36"/>
      <c r="K356" s="36"/>
      <c r="L356" s="36"/>
      <c r="M356" s="36"/>
      <c r="N356" s="36"/>
      <c r="O356" s="4"/>
      <c r="P356" s="36"/>
      <c r="Q356" s="36"/>
      <c r="R356" s="36"/>
      <c r="S356" s="12"/>
      <c r="T356" s="12"/>
      <c r="U356" s="12"/>
    </row>
    <row r="357" spans="1:21" s="14" customFormat="1">
      <c r="A357" s="13"/>
      <c r="B357" s="13" t="s">
        <v>3327</v>
      </c>
      <c r="C357" s="13" t="s">
        <v>3328</v>
      </c>
      <c r="D357" s="13" t="s">
        <v>556</v>
      </c>
      <c r="E357" s="36"/>
      <c r="F357" s="36"/>
      <c r="G357" s="36"/>
      <c r="H357" s="36"/>
      <c r="I357" s="36"/>
      <c r="J357" s="36"/>
      <c r="K357" s="36"/>
      <c r="L357" s="36"/>
      <c r="M357" s="36"/>
      <c r="N357" s="36"/>
      <c r="O357" s="4"/>
      <c r="P357" s="36"/>
      <c r="Q357" s="36"/>
      <c r="R357" s="36"/>
      <c r="S357" s="12"/>
      <c r="T357" s="12"/>
      <c r="U357" s="12"/>
    </row>
    <row r="358" spans="1:21" s="14" customFormat="1">
      <c r="A358" s="11"/>
      <c r="B358" s="11" t="s">
        <v>3360</v>
      </c>
      <c r="C358" s="11" t="s">
        <v>3361</v>
      </c>
      <c r="D358" s="11" t="s">
        <v>556</v>
      </c>
      <c r="E358" s="51">
        <f>101842674/84834551</f>
        <v>1.2004858020643028</v>
      </c>
      <c r="F358" s="3"/>
      <c r="G358" s="36"/>
      <c r="H358" s="36"/>
      <c r="I358" s="36" t="str">
        <f>IF(AND(ISNUMBER(I359),ISNUMBER(I360)), (I359-I360)/I360, "")</f>
        <v/>
      </c>
      <c r="J358" s="36"/>
      <c r="K358" s="36" t="str">
        <f>IF(AND(ISNUMBER(K359),ISNUMBER(K360)), (K359-K360)/K360, "")</f>
        <v/>
      </c>
      <c r="L358" s="36"/>
      <c r="M358" s="36" t="str">
        <f>IF(AND(ISNUMBER(M359),ISNUMBER(M360)), (M359-M360)/M360, "")</f>
        <v/>
      </c>
      <c r="N358" s="36"/>
      <c r="O358" s="5" t="str">
        <f>IF(AND(ISNUMBER(O359),ISNUMBER(O360)), (O359-O360)/O360, "")</f>
        <v/>
      </c>
      <c r="P358" s="36"/>
      <c r="Q358" s="36"/>
      <c r="R358" s="12"/>
      <c r="S358" s="12"/>
      <c r="T358" s="12"/>
      <c r="U358" s="12"/>
    </row>
    <row r="359" spans="1:21" s="14" customFormat="1">
      <c r="A359" s="13"/>
      <c r="B359" s="13" t="s">
        <v>3368</v>
      </c>
      <c r="C359" s="13" t="s">
        <v>3369</v>
      </c>
      <c r="D359" s="13" t="s">
        <v>556</v>
      </c>
      <c r="E359" s="36"/>
      <c r="F359" s="36"/>
      <c r="G359" s="36"/>
      <c r="H359" s="36"/>
      <c r="I359" s="36"/>
      <c r="J359" s="36"/>
      <c r="K359" s="36"/>
      <c r="L359" s="36"/>
      <c r="M359" s="36"/>
      <c r="N359" s="36"/>
      <c r="O359" s="4"/>
      <c r="P359" s="36"/>
      <c r="Q359" s="36"/>
      <c r="R359" s="36"/>
      <c r="S359" s="12"/>
      <c r="T359" s="12"/>
      <c r="U359" s="12"/>
    </row>
    <row r="360" spans="1:21" s="14" customFormat="1">
      <c r="A360" s="13"/>
      <c r="B360" s="13" t="s">
        <v>3371</v>
      </c>
      <c r="C360" s="13" t="s">
        <v>3372</v>
      </c>
      <c r="D360" s="13" t="s">
        <v>556</v>
      </c>
      <c r="E360" s="36"/>
      <c r="F360" s="36"/>
      <c r="G360" s="36"/>
      <c r="H360" s="36"/>
      <c r="I360" s="36"/>
      <c r="J360" s="36"/>
      <c r="K360" s="36"/>
      <c r="L360" s="36"/>
      <c r="M360" s="36"/>
      <c r="N360" s="36"/>
      <c r="O360" s="4"/>
      <c r="P360" s="36"/>
      <c r="Q360" s="36"/>
      <c r="R360" s="36"/>
      <c r="S360" s="12"/>
      <c r="T360" s="12"/>
      <c r="U360" s="12"/>
    </row>
    <row r="361" spans="1:21" s="14" customFormat="1">
      <c r="A361" s="11"/>
      <c r="B361" s="11" t="s">
        <v>3429</v>
      </c>
      <c r="C361" s="11" t="s">
        <v>3430</v>
      </c>
      <c r="D361" s="11" t="s">
        <v>556</v>
      </c>
      <c r="E361" s="51">
        <f>7086649/4023794</f>
        <v>1.7611858360542314</v>
      </c>
      <c r="F361" s="3">
        <v>0</v>
      </c>
      <c r="G361" s="36"/>
      <c r="H361" s="36"/>
      <c r="I361" s="36" t="str">
        <f>IF(AND(ISNUMBER(I362),ISNUMBER(I363),ISNUMBER(I364),ISNUMBER(I365),ISNUMBER(I366),ISNUMBER(I367)), (I362+I363+I364-I365-I366-I367)/(I362+I363+I364), "")</f>
        <v/>
      </c>
      <c r="J361" s="36"/>
      <c r="K361" s="36" t="str">
        <f>IF(AND(ISNUMBER(K362),ISNUMBER(K363),ISNUMBER(K364),ISNUMBER(K365),ISNUMBER(K366),ISNUMBER(K367)), (K362+K363+K364-K365-K366-K367)/(K362+K363+K364), "")</f>
        <v/>
      </c>
      <c r="L361" s="36"/>
      <c r="M361" s="36" t="str">
        <f>IF(AND(ISNUMBER(M362),ISNUMBER(M363),ISNUMBER(M364),ISNUMBER(M365),ISNUMBER(M366),ISNUMBER(M367)), (M362+M363+M364-M365-M366-M367)/(M362+M363+M364), "")</f>
        <v/>
      </c>
      <c r="N361" s="36"/>
      <c r="O361" s="5" t="str">
        <f>IF(AND(ISNUMBER(O362),ISNUMBER(O363),ISNUMBER(O364),ISNUMBER(O365),ISNUMBER(O366),ISNUMBER(O367)), (O362+O363+O364-O365-O366-O367)/(O362+O363+O364), "")</f>
        <v/>
      </c>
      <c r="P361" s="36"/>
      <c r="Q361" s="36"/>
      <c r="R361" s="12"/>
      <c r="S361" s="12"/>
      <c r="T361" s="12"/>
      <c r="U361" s="12"/>
    </row>
    <row r="362" spans="1:21" s="14" customFormat="1">
      <c r="A362" s="13"/>
      <c r="B362" s="13" t="s">
        <v>3436</v>
      </c>
      <c r="C362" s="13" t="s">
        <v>3437</v>
      </c>
      <c r="D362" s="13" t="s">
        <v>556</v>
      </c>
      <c r="E362" s="36"/>
      <c r="F362" s="36"/>
      <c r="G362" s="36"/>
      <c r="H362" s="36"/>
      <c r="I362" s="36"/>
      <c r="J362" s="36"/>
      <c r="K362" s="36"/>
      <c r="L362" s="36"/>
      <c r="M362" s="36"/>
      <c r="N362" s="36"/>
      <c r="O362" s="4"/>
      <c r="P362" s="36"/>
      <c r="Q362" s="36"/>
      <c r="R362" s="36"/>
      <c r="S362" s="12"/>
      <c r="T362" s="12"/>
      <c r="U362" s="12"/>
    </row>
    <row r="363" spans="1:21" s="14" customFormat="1">
      <c r="A363" s="13"/>
      <c r="B363" s="13" t="s">
        <v>3440</v>
      </c>
      <c r="C363" s="13" t="s">
        <v>3441</v>
      </c>
      <c r="D363" s="13" t="s">
        <v>556</v>
      </c>
      <c r="E363" s="36"/>
      <c r="F363" s="36"/>
      <c r="G363" s="36"/>
      <c r="H363" s="36"/>
      <c r="I363" s="36"/>
      <c r="J363" s="36"/>
      <c r="K363" s="36"/>
      <c r="L363" s="36"/>
      <c r="M363" s="36"/>
      <c r="N363" s="36"/>
      <c r="O363" s="4"/>
      <c r="P363" s="36"/>
      <c r="Q363" s="36"/>
      <c r="R363" s="36"/>
      <c r="S363" s="12"/>
      <c r="T363" s="12"/>
      <c r="U363" s="12"/>
    </row>
    <row r="364" spans="1:21" s="14" customFormat="1">
      <c r="A364" s="13"/>
      <c r="B364" s="13" t="s">
        <v>3444</v>
      </c>
      <c r="C364" s="13" t="s">
        <v>3445</v>
      </c>
      <c r="D364" s="13" t="s">
        <v>556</v>
      </c>
      <c r="E364" s="36"/>
      <c r="F364" s="36"/>
      <c r="G364" s="36"/>
      <c r="H364" s="36"/>
      <c r="I364" s="36"/>
      <c r="J364" s="36"/>
      <c r="K364" s="36"/>
      <c r="L364" s="36"/>
      <c r="M364" s="36"/>
      <c r="N364" s="36"/>
      <c r="O364" s="4"/>
      <c r="P364" s="36"/>
      <c r="Q364" s="36"/>
      <c r="R364" s="36"/>
      <c r="S364" s="12"/>
      <c r="T364" s="12"/>
      <c r="U364" s="12"/>
    </row>
    <row r="365" spans="1:21" s="14" customFormat="1">
      <c r="A365" s="13"/>
      <c r="B365" s="13" t="s">
        <v>3447</v>
      </c>
      <c r="C365" s="13" t="s">
        <v>3448</v>
      </c>
      <c r="D365" s="13" t="s">
        <v>556</v>
      </c>
      <c r="E365" s="36"/>
      <c r="F365" s="36"/>
      <c r="G365" s="36"/>
      <c r="H365" s="36"/>
      <c r="I365" s="36"/>
      <c r="J365" s="36"/>
      <c r="K365" s="36"/>
      <c r="L365" s="36"/>
      <c r="M365" s="36"/>
      <c r="N365" s="36"/>
      <c r="O365" s="4"/>
      <c r="P365" s="36"/>
      <c r="Q365" s="36"/>
      <c r="R365" s="36"/>
      <c r="S365" s="12"/>
      <c r="T365" s="12"/>
      <c r="U365" s="12"/>
    </row>
    <row r="366" spans="1:21" s="14" customFormat="1">
      <c r="A366" s="13"/>
      <c r="B366" s="13" t="s">
        <v>3450</v>
      </c>
      <c r="C366" s="13" t="s">
        <v>3451</v>
      </c>
      <c r="D366" s="13" t="s">
        <v>556</v>
      </c>
      <c r="E366" s="36"/>
      <c r="F366" s="36"/>
      <c r="G366" s="36"/>
      <c r="H366" s="36"/>
      <c r="I366" s="36"/>
      <c r="J366" s="36"/>
      <c r="K366" s="36"/>
      <c r="L366" s="36"/>
      <c r="M366" s="36"/>
      <c r="N366" s="36"/>
      <c r="O366" s="4"/>
      <c r="P366" s="36"/>
      <c r="Q366" s="36"/>
      <c r="R366" s="36"/>
      <c r="S366" s="12"/>
      <c r="T366" s="12"/>
      <c r="U366" s="12"/>
    </row>
    <row r="367" spans="1:21" s="14" customFormat="1">
      <c r="A367" s="13"/>
      <c r="B367" s="13" t="s">
        <v>3453</v>
      </c>
      <c r="C367" s="13" t="s">
        <v>3454</v>
      </c>
      <c r="D367" s="13" t="s">
        <v>556</v>
      </c>
      <c r="E367" s="36"/>
      <c r="F367" s="36"/>
      <c r="G367" s="36"/>
      <c r="H367" s="36"/>
      <c r="I367" s="36"/>
      <c r="J367" s="36"/>
      <c r="K367" s="36"/>
      <c r="L367" s="36"/>
      <c r="M367" s="36"/>
      <c r="N367" s="36"/>
      <c r="O367" s="4"/>
      <c r="P367" s="36"/>
      <c r="Q367" s="36"/>
      <c r="R367" s="36"/>
      <c r="S367" s="12"/>
      <c r="T367" s="12"/>
      <c r="U367" s="12"/>
    </row>
    <row r="368" spans="1:21" s="14" customFormat="1">
      <c r="A368" s="11"/>
      <c r="B368" s="11" t="s">
        <v>3473</v>
      </c>
      <c r="C368" s="11" t="s">
        <v>3474</v>
      </c>
      <c r="D368" s="11" t="s">
        <v>556</v>
      </c>
      <c r="E368" s="51">
        <f>(125450428+17982273)/401950401</f>
        <v>0.35684179103480979</v>
      </c>
      <c r="F368" s="51">
        <f>([1]Sheet1!$H$485+[1]Sheet1!$H$413)/[1]Sheet1!$H$731</f>
        <v>0.50717096590096111</v>
      </c>
      <c r="G368" s="36"/>
      <c r="H368" s="36"/>
      <c r="I368" s="36" t="str">
        <f>IF(AND(ISNUMBER(I369),ISNUMBER(I370),ISNUMBER(I371)), (I369+I370)/I371, "")</f>
        <v/>
      </c>
      <c r="J368" s="36"/>
      <c r="K368" s="36" t="str">
        <f>IF(AND(ISNUMBER(K369),ISNUMBER(K370),ISNUMBER(K371)), (K369+K370)/K371, "")</f>
        <v/>
      </c>
      <c r="L368" s="36"/>
      <c r="M368" s="36" t="str">
        <f>IF(AND(ISNUMBER(M369),ISNUMBER(M370),ISNUMBER(M371)), (M369+M370)/M371, "")</f>
        <v/>
      </c>
      <c r="N368" s="36"/>
      <c r="O368" s="5" t="str">
        <f>IF(AND(ISNUMBER(O369),ISNUMBER(O370),ISNUMBER(O371)), (O369+O370)/O371, "")</f>
        <v/>
      </c>
      <c r="P368" s="36"/>
      <c r="Q368" s="36"/>
      <c r="R368" s="12"/>
      <c r="S368" s="12"/>
      <c r="T368" s="12"/>
      <c r="U368" s="12"/>
    </row>
    <row r="369" spans="1:21" s="14" customFormat="1">
      <c r="A369" s="13"/>
      <c r="B369" s="13" t="s">
        <v>3479</v>
      </c>
      <c r="C369" s="13" t="s">
        <v>3480</v>
      </c>
      <c r="D369" s="13" t="s">
        <v>556</v>
      </c>
      <c r="E369" s="36"/>
      <c r="F369" s="36"/>
      <c r="G369" s="36"/>
      <c r="H369" s="36"/>
      <c r="I369" s="36"/>
      <c r="J369" s="36"/>
      <c r="K369" s="36"/>
      <c r="L369" s="36"/>
      <c r="M369" s="36"/>
      <c r="N369" s="36"/>
      <c r="O369" s="4"/>
      <c r="P369" s="36"/>
      <c r="Q369" s="36"/>
      <c r="R369" s="36"/>
      <c r="S369" s="12"/>
      <c r="T369" s="12"/>
      <c r="U369" s="12"/>
    </row>
    <row r="370" spans="1:21" s="14" customFormat="1">
      <c r="A370" s="13"/>
      <c r="B370" s="13" t="s">
        <v>3482</v>
      </c>
      <c r="C370" s="13" t="s">
        <v>3483</v>
      </c>
      <c r="D370" s="13" t="s">
        <v>556</v>
      </c>
      <c r="E370" s="36"/>
      <c r="F370" s="36"/>
      <c r="G370" s="36"/>
      <c r="H370" s="36"/>
      <c r="I370" s="36"/>
      <c r="J370" s="36"/>
      <c r="K370" s="36"/>
      <c r="L370" s="36"/>
      <c r="M370" s="36"/>
      <c r="N370" s="36"/>
      <c r="O370" s="4"/>
      <c r="P370" s="36"/>
      <c r="Q370" s="36"/>
      <c r="R370" s="36"/>
      <c r="S370" s="12"/>
      <c r="T370" s="12"/>
      <c r="U370" s="12"/>
    </row>
    <row r="371" spans="1:21" s="14" customFormat="1">
      <c r="A371" s="13"/>
      <c r="B371" s="13" t="s">
        <v>3485</v>
      </c>
      <c r="C371" s="13" t="s">
        <v>3486</v>
      </c>
      <c r="D371" s="13" t="s">
        <v>556</v>
      </c>
      <c r="E371" s="36"/>
      <c r="F371" s="36"/>
      <c r="G371" s="36"/>
      <c r="H371" s="36"/>
      <c r="I371" s="36"/>
      <c r="J371" s="36"/>
      <c r="K371" s="36"/>
      <c r="L371" s="36"/>
      <c r="M371" s="36"/>
      <c r="N371" s="36"/>
      <c r="O371" s="4"/>
      <c r="P371" s="36"/>
      <c r="Q371" s="36"/>
      <c r="R371" s="36"/>
      <c r="S371" s="12"/>
      <c r="T371" s="12"/>
      <c r="U371" s="12"/>
    </row>
    <row r="372" spans="1:21" s="14" customFormat="1">
      <c r="A372" s="11"/>
      <c r="B372" s="11" t="s">
        <v>3488</v>
      </c>
      <c r="C372" s="11" t="s">
        <v>3489</v>
      </c>
      <c r="D372" s="11" t="s">
        <v>556</v>
      </c>
      <c r="E372" s="51">
        <f>49975911/401950401</f>
        <v>0.12433352691194355</v>
      </c>
      <c r="F372" s="51">
        <f>[1]Sheet1!$H$508/[1]Sheet1!$H$731</f>
        <v>0.11424054090229843</v>
      </c>
      <c r="G372" s="36"/>
      <c r="H372" s="36"/>
      <c r="I372" s="36" t="str">
        <f>IF(AND(ISNUMBER(I373),ISNUMBER(I374)), I373/I374, "")</f>
        <v/>
      </c>
      <c r="J372" s="36"/>
      <c r="K372" s="36" t="str">
        <f>IF(AND(ISNUMBER(K373),ISNUMBER(K374)), K373/K374, "")</f>
        <v/>
      </c>
      <c r="L372" s="36"/>
      <c r="M372" s="36" t="str">
        <f>IF(AND(ISNUMBER(M373),ISNUMBER(M374)), M373/M374, "")</f>
        <v/>
      </c>
      <c r="N372" s="36"/>
      <c r="O372" s="5" t="str">
        <f>IF(AND(ISNUMBER(O373),ISNUMBER(O374)), O373/O374, "")</f>
        <v/>
      </c>
      <c r="P372" s="36"/>
      <c r="Q372" s="36"/>
      <c r="R372" s="12"/>
      <c r="S372" s="12"/>
      <c r="T372" s="12"/>
      <c r="U372" s="12"/>
    </row>
    <row r="373" spans="1:21" s="14" customFormat="1">
      <c r="A373" s="13"/>
      <c r="B373" s="13" t="s">
        <v>3494</v>
      </c>
      <c r="C373" s="13" t="s">
        <v>3495</v>
      </c>
      <c r="D373" s="13" t="s">
        <v>556</v>
      </c>
      <c r="E373" s="36"/>
      <c r="F373" s="36"/>
      <c r="G373" s="36"/>
      <c r="H373" s="36"/>
      <c r="I373" s="36"/>
      <c r="J373" s="36"/>
      <c r="K373" s="36"/>
      <c r="L373" s="36"/>
      <c r="M373" s="36"/>
      <c r="N373" s="36"/>
      <c r="O373" s="4"/>
      <c r="P373" s="36"/>
      <c r="Q373" s="36"/>
      <c r="R373" s="36"/>
      <c r="S373" s="12"/>
      <c r="T373" s="12"/>
      <c r="U373" s="12"/>
    </row>
    <row r="374" spans="1:21" s="14" customFormat="1">
      <c r="A374" s="13"/>
      <c r="B374" s="13" t="s">
        <v>3497</v>
      </c>
      <c r="C374" s="13" t="s">
        <v>3498</v>
      </c>
      <c r="D374" s="13" t="s">
        <v>556</v>
      </c>
      <c r="E374" s="36"/>
      <c r="F374" s="36"/>
      <c r="G374" s="36"/>
      <c r="H374" s="36"/>
      <c r="I374" s="36"/>
      <c r="J374" s="36"/>
      <c r="K374" s="36"/>
      <c r="L374" s="36"/>
      <c r="M374" s="36"/>
      <c r="N374" s="36"/>
      <c r="O374" s="4"/>
      <c r="P374" s="36"/>
      <c r="Q374" s="36"/>
      <c r="R374" s="36"/>
      <c r="S374" s="12"/>
      <c r="T374" s="12"/>
      <c r="U374" s="12"/>
    </row>
    <row r="375" spans="1:21" s="14" customFormat="1" ht="30">
      <c r="A375" s="11"/>
      <c r="B375" s="11" t="s">
        <v>3516</v>
      </c>
      <c r="C375" s="11" t="s">
        <v>3517</v>
      </c>
      <c r="D375" s="11" t="s">
        <v>556</v>
      </c>
      <c r="E375" s="3">
        <v>0</v>
      </c>
      <c r="F375" s="3">
        <v>0</v>
      </c>
      <c r="G375" s="36"/>
      <c r="H375" s="36"/>
      <c r="I375" s="36" t="str">
        <f>IF(AND(ISNUMBER(I376),ISNUMBER(I377),ISNUMBER(I378),ISNUMBER(I379)), (I376+I377-I378-I379)/(I378+I379), "")</f>
        <v/>
      </c>
      <c r="J375" s="36"/>
      <c r="K375" s="36" t="str">
        <f>IF(AND(ISNUMBER(K376),ISNUMBER(K377),ISNUMBER(K378),ISNUMBER(K379)), (K376+K377-K378-K379)/(K378+K379), "")</f>
        <v/>
      </c>
      <c r="L375" s="36"/>
      <c r="M375" s="36" t="str">
        <f>IF(AND(ISNUMBER(M376),ISNUMBER(M377),ISNUMBER(M378),ISNUMBER(M379)), (M376+M377-M378-M379)/(M378+M379), "")</f>
        <v/>
      </c>
      <c r="N375" s="36"/>
      <c r="O375" s="5" t="str">
        <f>IF(AND(ISNUMBER(O376),ISNUMBER(O377),ISNUMBER(O378),ISNUMBER(O379)), (O376+O377-O378-O379)/(O378+O379), "")</f>
        <v/>
      </c>
      <c r="P375" s="36"/>
      <c r="Q375" s="36"/>
      <c r="R375" s="12"/>
      <c r="S375" s="12"/>
      <c r="T375" s="12"/>
      <c r="U375" s="12"/>
    </row>
    <row r="376" spans="1:21" s="14" customFormat="1">
      <c r="A376" s="13"/>
      <c r="B376" s="13" t="s">
        <v>3523</v>
      </c>
      <c r="C376" s="13" t="s">
        <v>3524</v>
      </c>
      <c r="D376" s="13" t="s">
        <v>556</v>
      </c>
      <c r="E376" s="36"/>
      <c r="F376" s="36"/>
      <c r="G376" s="36"/>
      <c r="H376" s="36"/>
      <c r="I376" s="36"/>
      <c r="J376" s="36"/>
      <c r="K376" s="36"/>
      <c r="L376" s="36"/>
      <c r="M376" s="36"/>
      <c r="N376" s="36"/>
      <c r="O376" s="4"/>
      <c r="P376" s="36"/>
      <c r="Q376" s="36"/>
      <c r="R376" s="36"/>
      <c r="S376" s="12"/>
      <c r="T376" s="12"/>
      <c r="U376" s="12"/>
    </row>
    <row r="377" spans="1:21" s="14" customFormat="1">
      <c r="A377" s="13"/>
      <c r="B377" s="13" t="s">
        <v>3526</v>
      </c>
      <c r="C377" s="13" t="s">
        <v>3527</v>
      </c>
      <c r="D377" s="13" t="s">
        <v>556</v>
      </c>
      <c r="E377" s="36"/>
      <c r="F377" s="36"/>
      <c r="G377" s="36"/>
      <c r="H377" s="36"/>
      <c r="I377" s="36"/>
      <c r="J377" s="36"/>
      <c r="K377" s="36"/>
      <c r="L377" s="36"/>
      <c r="M377" s="36"/>
      <c r="N377" s="36"/>
      <c r="O377" s="4"/>
      <c r="P377" s="36"/>
      <c r="Q377" s="36"/>
      <c r="R377" s="36"/>
      <c r="S377" s="12"/>
      <c r="T377" s="12"/>
      <c r="U377" s="12"/>
    </row>
    <row r="378" spans="1:21" s="14" customFormat="1">
      <c r="A378" s="13"/>
      <c r="B378" s="13" t="s">
        <v>3529</v>
      </c>
      <c r="C378" s="13" t="s">
        <v>3530</v>
      </c>
      <c r="D378" s="13" t="s">
        <v>556</v>
      </c>
      <c r="E378" s="36"/>
      <c r="F378" s="36"/>
      <c r="G378" s="36"/>
      <c r="H378" s="36"/>
      <c r="I378" s="36"/>
      <c r="J378" s="36"/>
      <c r="K378" s="36"/>
      <c r="L378" s="36"/>
      <c r="M378" s="36"/>
      <c r="N378" s="36"/>
      <c r="O378" s="4"/>
      <c r="P378" s="36"/>
      <c r="Q378" s="36"/>
      <c r="R378" s="36"/>
      <c r="S378" s="12"/>
      <c r="T378" s="12"/>
      <c r="U378" s="12"/>
    </row>
    <row r="379" spans="1:21" s="14" customFormat="1">
      <c r="A379" s="13"/>
      <c r="B379" s="13" t="s">
        <v>3532</v>
      </c>
      <c r="C379" s="13" t="s">
        <v>3533</v>
      </c>
      <c r="D379" s="13" t="s">
        <v>556</v>
      </c>
      <c r="E379" s="36"/>
      <c r="F379" s="36"/>
      <c r="G379" s="36"/>
      <c r="H379" s="36"/>
      <c r="I379" s="36"/>
      <c r="J379" s="36"/>
      <c r="K379" s="36"/>
      <c r="L379" s="36"/>
      <c r="M379" s="36"/>
      <c r="N379" s="36"/>
      <c r="O379" s="4"/>
      <c r="P379" s="36"/>
      <c r="Q379" s="36"/>
      <c r="R379" s="36"/>
      <c r="S379" s="12"/>
      <c r="T379" s="12"/>
      <c r="U379" s="12"/>
    </row>
    <row r="380" spans="1:21" s="14" customFormat="1">
      <c r="A380" s="11"/>
      <c r="B380" s="11" t="s">
        <v>3562</v>
      </c>
      <c r="C380" s="11" t="s">
        <v>3563</v>
      </c>
      <c r="D380" s="11" t="s">
        <v>556</v>
      </c>
      <c r="E380" s="3">
        <v>0</v>
      </c>
      <c r="F380" s="3">
        <v>0</v>
      </c>
      <c r="G380" s="36"/>
      <c r="H380" s="36"/>
      <c r="I380" s="36" t="str">
        <f>IF(AND(ISNUMBER(I381),ISNUMBER(I382)), (I381-I382)/I382, "")</f>
        <v/>
      </c>
      <c r="J380" s="36"/>
      <c r="K380" s="36" t="str">
        <f>IF(AND(ISNUMBER(K381),ISNUMBER(K382)), (K381-K382)/K382, "")</f>
        <v/>
      </c>
      <c r="L380" s="36"/>
      <c r="M380" s="36" t="str">
        <f>IF(AND(ISNUMBER(M381),ISNUMBER(M382)), (M381-M382)/M382, "")</f>
        <v/>
      </c>
      <c r="N380" s="36"/>
      <c r="O380" s="5" t="str">
        <f>IF(AND(ISNUMBER(O381),ISNUMBER(O382)), (O381-O382)/O382, "")</f>
        <v/>
      </c>
      <c r="P380" s="36"/>
      <c r="Q380" s="36"/>
      <c r="R380" s="12"/>
      <c r="S380" s="12"/>
      <c r="T380" s="12"/>
      <c r="U380" s="12"/>
    </row>
    <row r="381" spans="1:21" s="14" customFormat="1">
      <c r="A381" s="13"/>
      <c r="B381" s="13" t="s">
        <v>3568</v>
      </c>
      <c r="C381" s="13" t="s">
        <v>3569</v>
      </c>
      <c r="D381" s="13" t="s">
        <v>556</v>
      </c>
      <c r="E381" s="36"/>
      <c r="F381" s="36"/>
      <c r="G381" s="36"/>
      <c r="H381" s="36"/>
      <c r="I381" s="36"/>
      <c r="J381" s="36"/>
      <c r="K381" s="36"/>
      <c r="L381" s="36"/>
      <c r="M381" s="36"/>
      <c r="N381" s="36"/>
      <c r="O381" s="4"/>
      <c r="P381" s="36"/>
      <c r="Q381" s="36"/>
      <c r="R381" s="36"/>
      <c r="S381" s="12"/>
      <c r="T381" s="12"/>
      <c r="U381" s="12"/>
    </row>
    <row r="382" spans="1:21" s="14" customFormat="1">
      <c r="A382" s="13"/>
      <c r="B382" s="13" t="s">
        <v>3571</v>
      </c>
      <c r="C382" s="13" t="s">
        <v>3572</v>
      </c>
      <c r="D382" s="13" t="s">
        <v>556</v>
      </c>
      <c r="E382" s="36"/>
      <c r="F382" s="36"/>
      <c r="G382" s="36"/>
      <c r="H382" s="36"/>
      <c r="I382" s="36"/>
      <c r="J382" s="36"/>
      <c r="K382" s="36"/>
      <c r="L382" s="36"/>
      <c r="M382" s="36"/>
      <c r="N382" s="36"/>
      <c r="O382" s="4"/>
      <c r="P382" s="36"/>
      <c r="Q382" s="36"/>
      <c r="R382" s="36"/>
      <c r="S382" s="12"/>
      <c r="T382" s="12"/>
      <c r="U382" s="12"/>
    </row>
    <row r="383" spans="1:21" s="14" customFormat="1">
      <c r="A383" s="11"/>
      <c r="B383" s="11" t="s">
        <v>3600</v>
      </c>
      <c r="C383" s="11" t="s">
        <v>3601</v>
      </c>
      <c r="D383" s="11" t="s">
        <v>556</v>
      </c>
      <c r="E383" s="51">
        <f>2671178/3186677</f>
        <v>0.83823305593883535</v>
      </c>
      <c r="F383" s="3"/>
      <c r="G383" s="36"/>
      <c r="H383" s="36"/>
      <c r="I383" s="36" t="str">
        <f>IF(AND(ISNUMBER(I384),ISNUMBER(I385)), (I384-I385)/I385, "")</f>
        <v/>
      </c>
      <c r="J383" s="36"/>
      <c r="K383" s="36" t="str">
        <f>IF(AND(ISNUMBER(K384),ISNUMBER(K385)), (K384-K385)/K385, "")</f>
        <v/>
      </c>
      <c r="L383" s="36"/>
      <c r="M383" s="36" t="str">
        <f>IF(AND(ISNUMBER(M384),ISNUMBER(M385)), (M384-M385)/M385, "")</f>
        <v/>
      </c>
      <c r="N383" s="36"/>
      <c r="O383" s="5" t="str">
        <f>IF(AND(ISNUMBER(O384),ISNUMBER(O385)), (O384-O385)/O385, "")</f>
        <v/>
      </c>
      <c r="P383" s="36"/>
      <c r="Q383" s="36"/>
      <c r="R383" s="12"/>
      <c r="S383" s="12"/>
      <c r="T383" s="12"/>
      <c r="U383" s="12"/>
    </row>
    <row r="384" spans="1:21" s="14" customFormat="1">
      <c r="A384" s="13"/>
      <c r="B384" s="13" t="s">
        <v>3606</v>
      </c>
      <c r="C384" s="13" t="s">
        <v>3607</v>
      </c>
      <c r="D384" s="13" t="s">
        <v>556</v>
      </c>
      <c r="E384" s="36"/>
      <c r="F384" s="36"/>
      <c r="G384" s="36"/>
      <c r="H384" s="36"/>
      <c r="I384" s="36"/>
      <c r="J384" s="36"/>
      <c r="K384" s="36"/>
      <c r="L384" s="36"/>
      <c r="M384" s="36"/>
      <c r="N384" s="36"/>
      <c r="O384" s="4"/>
      <c r="P384" s="36"/>
      <c r="Q384" s="36"/>
      <c r="R384" s="36"/>
      <c r="S384" s="12"/>
      <c r="T384" s="12"/>
      <c r="U384" s="12"/>
    </row>
    <row r="385" spans="1:21" s="14" customFormat="1">
      <c r="A385" s="13"/>
      <c r="B385" s="13" t="s">
        <v>3609</v>
      </c>
      <c r="C385" s="13" t="s">
        <v>3610</v>
      </c>
      <c r="D385" s="13" t="s">
        <v>556</v>
      </c>
      <c r="E385" s="36"/>
      <c r="F385" s="36"/>
      <c r="G385" s="36"/>
      <c r="H385" s="36"/>
      <c r="I385" s="36"/>
      <c r="J385" s="36"/>
      <c r="K385" s="36"/>
      <c r="L385" s="36"/>
      <c r="M385" s="36"/>
      <c r="N385" s="36"/>
      <c r="O385" s="4"/>
      <c r="P385" s="36"/>
      <c r="Q385" s="36"/>
      <c r="R385" s="36"/>
      <c r="S385" s="12"/>
      <c r="T385" s="12"/>
      <c r="U385" s="12"/>
    </row>
    <row r="386" spans="1:21" s="14" customFormat="1">
      <c r="A386" s="11"/>
      <c r="B386" s="11" t="s">
        <v>3698</v>
      </c>
      <c r="C386" s="11" t="s">
        <v>3699</v>
      </c>
      <c r="D386" s="11" t="s">
        <v>556</v>
      </c>
      <c r="E386" s="51">
        <f>81973497/76705456</f>
        <v>1.0686788303559527</v>
      </c>
      <c r="F386" s="3"/>
      <c r="G386" s="36"/>
      <c r="H386" s="36"/>
      <c r="I386" s="36" t="str">
        <f>IF(AND(ISNUMBER(I387),ISNUMBER(I388)), (I387-I388)/I387, "")</f>
        <v/>
      </c>
      <c r="J386" s="36"/>
      <c r="K386" s="36" t="str">
        <f>IF(AND(ISNUMBER(K387),ISNUMBER(K388)), (K387-K388)/K387, "")</f>
        <v/>
      </c>
      <c r="L386" s="36"/>
      <c r="M386" s="36" t="str">
        <f>IF(AND(ISNUMBER(M387),ISNUMBER(M388)), (M387-M388)/M387, "")</f>
        <v/>
      </c>
      <c r="N386" s="36"/>
      <c r="O386" s="5" t="str">
        <f>IF(AND(ISNUMBER(O387),ISNUMBER(O388)), (O387-O388)/O387, "")</f>
        <v/>
      </c>
      <c r="P386" s="36"/>
      <c r="Q386" s="36"/>
      <c r="R386" s="12"/>
      <c r="S386" s="12"/>
      <c r="T386" s="12"/>
      <c r="U386" s="12"/>
    </row>
    <row r="387" spans="1:21" s="14" customFormat="1">
      <c r="A387" s="13"/>
      <c r="B387" s="13" t="s">
        <v>3706</v>
      </c>
      <c r="C387" s="13" t="s">
        <v>3707</v>
      </c>
      <c r="D387" s="13" t="s">
        <v>556</v>
      </c>
      <c r="E387" s="36"/>
      <c r="F387" s="36"/>
      <c r="G387" s="36"/>
      <c r="H387" s="36"/>
      <c r="I387" s="36"/>
      <c r="J387" s="36"/>
      <c r="K387" s="36"/>
      <c r="L387" s="36"/>
      <c r="M387" s="36"/>
      <c r="N387" s="36"/>
      <c r="O387" s="4"/>
      <c r="P387" s="36"/>
      <c r="Q387" s="36"/>
      <c r="R387" s="36"/>
      <c r="S387" s="12"/>
      <c r="T387" s="12"/>
      <c r="U387" s="12"/>
    </row>
    <row r="388" spans="1:21" s="14" customFormat="1">
      <c r="A388" s="13"/>
      <c r="B388" s="13" t="s">
        <v>3709</v>
      </c>
      <c r="C388" s="13" t="s">
        <v>3710</v>
      </c>
      <c r="D388" s="13" t="s">
        <v>556</v>
      </c>
      <c r="E388" s="36"/>
      <c r="F388" s="36"/>
      <c r="G388" s="36"/>
      <c r="H388" s="36"/>
      <c r="I388" s="36"/>
      <c r="J388" s="36"/>
      <c r="K388" s="36"/>
      <c r="L388" s="36"/>
      <c r="M388" s="36"/>
      <c r="N388" s="36"/>
      <c r="O388" s="4"/>
      <c r="P388" s="36"/>
      <c r="Q388" s="36"/>
      <c r="R388" s="36"/>
      <c r="S388" s="12"/>
      <c r="T388" s="12"/>
      <c r="U388" s="12"/>
    </row>
    <row r="389" spans="1:21" s="14" customFormat="1">
      <c r="A389" s="11"/>
      <c r="B389" s="11" t="s">
        <v>3747</v>
      </c>
      <c r="C389" s="11" t="s">
        <v>3748</v>
      </c>
      <c r="D389" s="11" t="s">
        <v>556</v>
      </c>
      <c r="E389" s="51">
        <f>(424586754-(27225714+85302320))/(352728062-56605825)</f>
        <v>1.0538172450723449</v>
      </c>
      <c r="F389" s="3"/>
      <c r="G389" s="36"/>
      <c r="H389" s="36"/>
      <c r="I389" s="36" t="str">
        <f>IF(AND(ISNUMBER(I390),ISNUMBER(I391)), (I390-I391)/I391, "")</f>
        <v/>
      </c>
      <c r="J389" s="36"/>
      <c r="K389" s="36" t="str">
        <f>IF(AND(ISNUMBER(K390),ISNUMBER(K391)), (K390-K391)/K391, "")</f>
        <v/>
      </c>
      <c r="L389" s="36"/>
      <c r="M389" s="36" t="str">
        <f>IF(AND(ISNUMBER(M390),ISNUMBER(M391)), (M390-M391)/M391, "")</f>
        <v/>
      </c>
      <c r="N389" s="36"/>
      <c r="O389" s="5" t="str">
        <f>IF(AND(ISNUMBER(O390),ISNUMBER(O391)), (O390-O391)/O391, "")</f>
        <v/>
      </c>
      <c r="P389" s="36"/>
      <c r="Q389" s="36"/>
      <c r="R389" s="12"/>
      <c r="S389" s="12"/>
      <c r="T389" s="12"/>
      <c r="U389" s="12"/>
    </row>
    <row r="390" spans="1:21" s="14" customFormat="1">
      <c r="A390" s="13"/>
      <c r="B390" s="13" t="s">
        <v>3753</v>
      </c>
      <c r="C390" s="13" t="s">
        <v>3754</v>
      </c>
      <c r="D390" s="13" t="s">
        <v>556</v>
      </c>
      <c r="E390" s="36"/>
      <c r="F390" s="36"/>
      <c r="G390" s="36"/>
      <c r="H390" s="36"/>
      <c r="I390" s="36"/>
      <c r="J390" s="36"/>
      <c r="K390" s="36"/>
      <c r="L390" s="36"/>
      <c r="M390" s="36"/>
      <c r="N390" s="36"/>
      <c r="O390" s="4"/>
      <c r="P390" s="36"/>
      <c r="Q390" s="36"/>
      <c r="R390" s="36"/>
      <c r="S390" s="12"/>
      <c r="T390" s="12"/>
      <c r="U390" s="12"/>
    </row>
    <row r="391" spans="1:21" s="14" customFormat="1">
      <c r="A391" s="13"/>
      <c r="B391" s="13" t="s">
        <v>3756</v>
      </c>
      <c r="C391" s="13" t="s">
        <v>3757</v>
      </c>
      <c r="D391" s="13" t="s">
        <v>556</v>
      </c>
      <c r="E391" s="36"/>
      <c r="F391" s="36"/>
      <c r="G391" s="36"/>
      <c r="H391" s="36"/>
      <c r="I391" s="36"/>
      <c r="J391" s="36"/>
      <c r="K391" s="36"/>
      <c r="L391" s="36"/>
      <c r="M391" s="36"/>
      <c r="N391" s="36"/>
      <c r="O391" s="4"/>
      <c r="P391" s="36"/>
      <c r="Q391" s="36"/>
      <c r="R391" s="36"/>
      <c r="S391" s="12"/>
      <c r="T391" s="12"/>
      <c r="U391" s="12"/>
    </row>
    <row r="392" spans="1:21" s="14" customFormat="1">
      <c r="A392" s="11"/>
      <c r="B392" s="11" t="s">
        <v>3759</v>
      </c>
      <c r="C392" s="11" t="s">
        <v>3760</v>
      </c>
      <c r="D392" s="11" t="s">
        <v>556</v>
      </c>
      <c r="E392" s="51">
        <f>424103655/401950402</f>
        <v>1.0551143944371524</v>
      </c>
      <c r="F392" s="51">
        <f>182047360.76/[1]Sheet1!$H$731</f>
        <v>2.4757365809568577</v>
      </c>
      <c r="G392" s="36"/>
      <c r="H392" s="36"/>
      <c r="I392" s="36" t="str">
        <f>IF(AND(ISNUMBER(I393),ISNUMBER(I394)), (I393-I394)/I393, "")</f>
        <v/>
      </c>
      <c r="J392" s="36"/>
      <c r="K392" s="36" t="str">
        <f>IF(AND(ISNUMBER(K393),ISNUMBER(K394)), (K393-K394)/K393, "")</f>
        <v/>
      </c>
      <c r="L392" s="36"/>
      <c r="M392" s="36" t="str">
        <f>IF(AND(ISNUMBER(M393),ISNUMBER(M394)), (M393-M394)/M393, "")</f>
        <v/>
      </c>
      <c r="N392" s="36"/>
      <c r="O392" s="5" t="str">
        <f>IF(AND(ISNUMBER(O393),ISNUMBER(O394)), (O393-O394)/O393, "")</f>
        <v/>
      </c>
      <c r="P392" s="36"/>
      <c r="Q392" s="36"/>
      <c r="R392" s="12"/>
      <c r="S392" s="12"/>
      <c r="T392" s="12"/>
      <c r="U392" s="12"/>
    </row>
    <row r="393" spans="1:21" s="14" customFormat="1">
      <c r="A393" s="13"/>
      <c r="B393" s="13" t="s">
        <v>3765</v>
      </c>
      <c r="C393" s="13" t="s">
        <v>3766</v>
      </c>
      <c r="D393" s="13" t="s">
        <v>556</v>
      </c>
      <c r="E393" s="36"/>
      <c r="F393" s="36"/>
      <c r="G393" s="36"/>
      <c r="H393" s="36"/>
      <c r="I393" s="36"/>
      <c r="J393" s="36"/>
      <c r="K393" s="36"/>
      <c r="L393" s="36"/>
      <c r="M393" s="36"/>
      <c r="N393" s="36"/>
      <c r="O393" s="4"/>
      <c r="P393" s="36"/>
      <c r="Q393" s="36"/>
      <c r="R393" s="36"/>
      <c r="S393" s="12"/>
      <c r="T393" s="12"/>
      <c r="U393" s="12"/>
    </row>
    <row r="394" spans="1:21" s="14" customFormat="1">
      <c r="A394" s="13"/>
      <c r="B394" s="13" t="s">
        <v>3768</v>
      </c>
      <c r="C394" s="13" t="s">
        <v>3769</v>
      </c>
      <c r="D394" s="13" t="s">
        <v>556</v>
      </c>
      <c r="E394" s="36"/>
      <c r="F394" s="36"/>
      <c r="G394" s="36"/>
      <c r="H394" s="36"/>
      <c r="I394" s="36"/>
      <c r="J394" s="36"/>
      <c r="K394" s="36"/>
      <c r="L394" s="36"/>
      <c r="M394" s="36"/>
      <c r="N394" s="36"/>
      <c r="O394" s="4"/>
      <c r="P394" s="36"/>
      <c r="Q394" s="36"/>
      <c r="R394" s="36"/>
      <c r="S394" s="12"/>
      <c r="T394" s="12"/>
      <c r="U394" s="12"/>
    </row>
    <row r="395" spans="1:21" s="14" customFormat="1" ht="15.75">
      <c r="A395" s="47"/>
      <c r="B395" s="9" t="s">
        <v>556</v>
      </c>
      <c r="C395" s="9" t="s">
        <v>4750</v>
      </c>
      <c r="D395" s="10" t="s">
        <v>556</v>
      </c>
      <c r="E395" s="10"/>
      <c r="F395" s="10"/>
      <c r="G395" s="10"/>
      <c r="H395" s="10"/>
      <c r="I395" s="10"/>
      <c r="J395" s="10"/>
      <c r="K395" s="10"/>
      <c r="L395" s="10"/>
      <c r="M395" s="10"/>
      <c r="N395" s="10"/>
      <c r="O395" s="10"/>
      <c r="P395" s="10"/>
      <c r="Q395" s="10"/>
      <c r="R395" s="10"/>
      <c r="S395" s="10"/>
      <c r="T395" s="10"/>
      <c r="U395" s="10"/>
    </row>
    <row r="396" spans="1:21" s="14" customFormat="1">
      <c r="A396" s="11"/>
      <c r="B396" s="11" t="s">
        <v>4751</v>
      </c>
      <c r="C396" s="11" t="s">
        <v>3995</v>
      </c>
      <c r="D396" s="11" t="s">
        <v>556</v>
      </c>
      <c r="E396" s="51">
        <v>7</v>
      </c>
      <c r="F396" s="36"/>
      <c r="G396" s="36"/>
      <c r="H396" s="36"/>
      <c r="I396" s="36"/>
      <c r="J396" s="36"/>
      <c r="K396" s="36"/>
      <c r="L396" s="36"/>
      <c r="M396" s="36"/>
      <c r="N396" s="36"/>
      <c r="O396" s="4"/>
      <c r="P396" s="36"/>
      <c r="Q396" s="36"/>
      <c r="R396" s="36"/>
      <c r="S396" s="12"/>
      <c r="T396" s="12"/>
      <c r="U396" s="12"/>
    </row>
    <row r="397" spans="1:21" s="14" customFormat="1">
      <c r="A397" s="11"/>
      <c r="B397" s="11" t="s">
        <v>4752</v>
      </c>
      <c r="C397" s="11" t="s">
        <v>4089</v>
      </c>
      <c r="D397" s="11" t="s">
        <v>556</v>
      </c>
      <c r="E397" s="51" t="s">
        <v>1108</v>
      </c>
      <c r="F397" s="36"/>
      <c r="G397" s="36"/>
      <c r="H397" s="36"/>
      <c r="I397" s="36"/>
      <c r="J397" s="36"/>
      <c r="K397" s="36"/>
      <c r="L397" s="36"/>
      <c r="M397" s="36"/>
      <c r="N397" s="36"/>
      <c r="O397" s="4"/>
      <c r="P397" s="36"/>
      <c r="Q397" s="36"/>
      <c r="R397" s="36"/>
      <c r="S397" s="12"/>
      <c r="T397" s="12"/>
      <c r="U397" s="12"/>
    </row>
    <row r="398" spans="1:21" s="14" customFormat="1">
      <c r="A398" s="11"/>
      <c r="B398" s="11" t="s">
        <v>4753</v>
      </c>
      <c r="C398" s="11" t="s">
        <v>4147</v>
      </c>
      <c r="D398" s="11" t="s">
        <v>556</v>
      </c>
      <c r="E398" s="51">
        <v>177</v>
      </c>
      <c r="F398" s="36"/>
      <c r="G398" s="36"/>
      <c r="H398" s="36"/>
      <c r="I398" s="36"/>
      <c r="J398" s="36"/>
      <c r="K398" s="36"/>
      <c r="L398" s="36"/>
      <c r="M398" s="36"/>
      <c r="N398" s="36"/>
      <c r="O398" s="4"/>
      <c r="P398" s="36"/>
      <c r="Q398" s="36"/>
      <c r="R398" s="36"/>
      <c r="S398" s="12"/>
      <c r="T398" s="12"/>
      <c r="U398" s="12"/>
    </row>
    <row r="399" spans="1:21" s="14" customFormat="1">
      <c r="A399" s="11"/>
      <c r="B399" s="11" t="s">
        <v>4754</v>
      </c>
      <c r="C399" s="11" t="s">
        <v>4181</v>
      </c>
      <c r="D399" s="11" t="s">
        <v>556</v>
      </c>
      <c r="E399" s="51">
        <v>255</v>
      </c>
      <c r="F399" s="36"/>
      <c r="G399" s="36"/>
      <c r="H399" s="36"/>
      <c r="I399" s="36"/>
      <c r="J399" s="36"/>
      <c r="K399" s="36"/>
      <c r="L399" s="36"/>
      <c r="M399" s="36"/>
      <c r="N399" s="36"/>
      <c r="O399" s="4"/>
      <c r="P399" s="36"/>
      <c r="Q399" s="36"/>
      <c r="R399" s="36"/>
      <c r="S399" s="12"/>
      <c r="T399" s="12"/>
      <c r="U399" s="12"/>
    </row>
    <row r="400" spans="1:21" s="14" customFormat="1">
      <c r="A400" s="11"/>
      <c r="B400" s="11" t="s">
        <v>4755</v>
      </c>
      <c r="C400" s="11" t="s">
        <v>4193</v>
      </c>
      <c r="D400" s="11" t="s">
        <v>556</v>
      </c>
      <c r="E400" s="51">
        <v>255</v>
      </c>
      <c r="F400" s="36"/>
      <c r="G400" s="36"/>
      <c r="H400" s="36"/>
      <c r="I400" s="36"/>
      <c r="J400" s="36"/>
      <c r="K400" s="36"/>
      <c r="L400" s="36"/>
      <c r="M400" s="36"/>
      <c r="N400" s="36"/>
      <c r="O400" s="4"/>
      <c r="P400" s="36"/>
      <c r="Q400" s="36"/>
      <c r="R400" s="36"/>
      <c r="S400" s="12"/>
      <c r="T400" s="12"/>
      <c r="U400" s="12"/>
    </row>
    <row r="401" spans="1:21" s="14" customFormat="1">
      <c r="A401" s="11"/>
      <c r="B401" s="11" t="s">
        <v>4756</v>
      </c>
      <c r="C401" s="11" t="s">
        <v>4204</v>
      </c>
      <c r="D401" s="11" t="s">
        <v>556</v>
      </c>
      <c r="E401" s="51"/>
      <c r="F401" s="36"/>
      <c r="G401" s="36"/>
      <c r="H401" s="36"/>
      <c r="I401" s="36"/>
      <c r="J401" s="36"/>
      <c r="K401" s="36"/>
      <c r="L401" s="36"/>
      <c r="M401" s="36"/>
      <c r="N401" s="36"/>
      <c r="O401" s="4"/>
      <c r="P401" s="36"/>
      <c r="Q401" s="36"/>
      <c r="R401" s="36"/>
      <c r="S401" s="12"/>
      <c r="T401" s="12"/>
      <c r="U401" s="12"/>
    </row>
    <row r="402" spans="1:21" s="14" customFormat="1">
      <c r="A402" s="11"/>
      <c r="B402" s="11" t="s">
        <v>4757</v>
      </c>
      <c r="C402" s="11" t="s">
        <v>4232</v>
      </c>
      <c r="D402" s="11" t="s">
        <v>556</v>
      </c>
      <c r="E402" s="51">
        <v>1</v>
      </c>
      <c r="F402" s="36"/>
      <c r="G402" s="36"/>
      <c r="H402" s="36"/>
      <c r="I402" s="36"/>
      <c r="J402" s="36"/>
      <c r="K402" s="36"/>
      <c r="L402" s="36"/>
      <c r="M402" s="36"/>
      <c r="N402" s="36"/>
      <c r="O402" s="4"/>
      <c r="P402" s="36"/>
      <c r="Q402" s="36"/>
      <c r="R402" s="36"/>
      <c r="S402" s="12"/>
      <c r="T402" s="12"/>
      <c r="U402" s="12"/>
    </row>
    <row r="403" spans="1:21" s="14" customFormat="1">
      <c r="A403" s="11"/>
      <c r="B403" s="11" t="s">
        <v>4758</v>
      </c>
      <c r="C403" s="11" t="s">
        <v>4244</v>
      </c>
      <c r="D403" s="11" t="s">
        <v>556</v>
      </c>
      <c r="E403" s="51">
        <v>10</v>
      </c>
      <c r="F403" s="36"/>
      <c r="G403" s="36"/>
      <c r="H403" s="36"/>
      <c r="I403" s="36"/>
      <c r="J403" s="36"/>
      <c r="K403" s="36"/>
      <c r="L403" s="36"/>
      <c r="M403" s="36"/>
      <c r="N403" s="36"/>
      <c r="O403" s="4"/>
      <c r="P403" s="36"/>
      <c r="Q403" s="36"/>
      <c r="R403" s="36"/>
      <c r="S403" s="12"/>
      <c r="T403" s="12"/>
      <c r="U403" s="12"/>
    </row>
    <row r="404" spans="1:21" s="14" customFormat="1">
      <c r="A404" s="11"/>
      <c r="B404" s="11" t="s">
        <v>4759</v>
      </c>
      <c r="C404" s="11" t="s">
        <v>4256</v>
      </c>
      <c r="D404" s="11" t="s">
        <v>556</v>
      </c>
      <c r="E404" s="51">
        <v>0</v>
      </c>
      <c r="F404" s="36"/>
      <c r="G404" s="36"/>
      <c r="H404" s="36"/>
      <c r="I404" s="36"/>
      <c r="J404" s="36"/>
      <c r="K404" s="36"/>
      <c r="L404" s="36"/>
      <c r="M404" s="36"/>
      <c r="N404" s="36"/>
      <c r="O404" s="4"/>
      <c r="P404" s="36"/>
      <c r="Q404" s="36"/>
      <c r="R404" s="36"/>
      <c r="S404" s="12"/>
      <c r="T404" s="12"/>
      <c r="U404" s="12"/>
    </row>
    <row r="405" spans="1:21" s="14" customFormat="1">
      <c r="A405" s="11"/>
      <c r="B405" s="11" t="s">
        <v>4760</v>
      </c>
      <c r="C405" s="11" t="s">
        <v>4268</v>
      </c>
      <c r="D405" s="11" t="s">
        <v>556</v>
      </c>
      <c r="E405" s="51">
        <v>4</v>
      </c>
      <c r="F405" s="36"/>
      <c r="G405" s="36"/>
      <c r="H405" s="36"/>
      <c r="I405" s="36"/>
      <c r="J405" s="36"/>
      <c r="K405" s="36"/>
      <c r="L405" s="36"/>
      <c r="M405" s="36"/>
      <c r="N405" s="36"/>
      <c r="O405" s="4"/>
      <c r="P405" s="36"/>
      <c r="Q405" s="36"/>
      <c r="R405" s="36"/>
      <c r="S405" s="12"/>
      <c r="T405" s="12"/>
      <c r="U405" s="12"/>
    </row>
    <row r="406" spans="1:21" s="14" customFormat="1">
      <c r="A406" s="11"/>
      <c r="B406" s="11" t="s">
        <v>4761</v>
      </c>
      <c r="C406" s="11" t="s">
        <v>4275</v>
      </c>
      <c r="D406" s="11" t="s">
        <v>556</v>
      </c>
      <c r="E406" s="51"/>
      <c r="F406" s="36"/>
      <c r="G406" s="36"/>
      <c r="H406" s="36"/>
      <c r="I406" s="36"/>
      <c r="J406" s="36"/>
      <c r="K406" s="36"/>
      <c r="L406" s="36"/>
      <c r="M406" s="36"/>
      <c r="N406" s="36"/>
      <c r="O406" s="4"/>
      <c r="P406" s="36"/>
      <c r="Q406" s="36"/>
      <c r="R406" s="36"/>
      <c r="S406" s="12"/>
      <c r="T406" s="12"/>
      <c r="U406" s="12"/>
    </row>
    <row r="407" spans="1:21" s="14" customFormat="1">
      <c r="A407" s="11"/>
      <c r="B407" s="11" t="s">
        <v>4762</v>
      </c>
      <c r="C407" s="11" t="s">
        <v>4281</v>
      </c>
      <c r="D407" s="11" t="s">
        <v>556</v>
      </c>
      <c r="E407" s="51">
        <v>7</v>
      </c>
      <c r="F407" s="36"/>
      <c r="G407" s="36"/>
      <c r="H407" s="36"/>
      <c r="I407" s="36"/>
      <c r="J407" s="36"/>
      <c r="K407" s="36"/>
      <c r="L407" s="36"/>
      <c r="M407" s="36"/>
      <c r="N407" s="36"/>
      <c r="O407" s="4"/>
      <c r="P407" s="36"/>
      <c r="Q407" s="36"/>
      <c r="R407" s="36"/>
      <c r="S407" s="12"/>
      <c r="T407" s="12"/>
      <c r="U407" s="12"/>
    </row>
    <row r="408" spans="1:21" s="14" customFormat="1">
      <c r="A408" s="11"/>
      <c r="B408" s="11" t="s">
        <v>4763</v>
      </c>
      <c r="C408" s="11" t="s">
        <v>4321</v>
      </c>
      <c r="D408" s="11" t="s">
        <v>556</v>
      </c>
      <c r="E408" s="51" t="s">
        <v>4824</v>
      </c>
      <c r="F408" s="36"/>
      <c r="G408" s="36"/>
      <c r="H408" s="36"/>
      <c r="I408" s="36"/>
      <c r="J408" s="36"/>
      <c r="K408" s="36"/>
      <c r="L408" s="36"/>
      <c r="M408" s="36"/>
      <c r="N408" s="36"/>
      <c r="O408" s="4"/>
      <c r="P408" s="36"/>
      <c r="Q408" s="36"/>
      <c r="R408" s="36"/>
      <c r="S408" s="12"/>
      <c r="T408" s="12"/>
      <c r="U408" s="12"/>
    </row>
    <row r="409" spans="1:21" s="14" customFormat="1">
      <c r="A409" s="11"/>
      <c r="B409" s="11" t="s">
        <v>4764</v>
      </c>
      <c r="C409" s="11" t="s">
        <v>4334</v>
      </c>
      <c r="D409" s="11" t="s">
        <v>556</v>
      </c>
      <c r="E409" s="51" t="s">
        <v>4824</v>
      </c>
      <c r="F409" s="36"/>
      <c r="G409" s="36"/>
      <c r="H409" s="36"/>
      <c r="I409" s="36"/>
      <c r="J409" s="36"/>
      <c r="K409" s="36"/>
      <c r="L409" s="36"/>
      <c r="M409" s="36"/>
      <c r="N409" s="36"/>
      <c r="O409" s="4"/>
      <c r="P409" s="36"/>
      <c r="Q409" s="36"/>
      <c r="R409" s="36"/>
      <c r="S409" s="12"/>
      <c r="T409" s="12"/>
      <c r="U409" s="12"/>
    </row>
    <row r="410" spans="1:21" s="14" customFormat="1">
      <c r="A410" s="11"/>
      <c r="B410" s="11" t="s">
        <v>4765</v>
      </c>
      <c r="C410" s="11" t="s">
        <v>4547</v>
      </c>
      <c r="D410" s="11" t="s">
        <v>556</v>
      </c>
      <c r="E410" s="51">
        <v>5875</v>
      </c>
      <c r="F410" s="36"/>
      <c r="G410" s="36"/>
      <c r="H410" s="36"/>
      <c r="I410" s="36"/>
      <c r="J410" s="36"/>
      <c r="K410" s="36"/>
      <c r="L410" s="36"/>
      <c r="M410" s="36"/>
      <c r="N410" s="36"/>
      <c r="O410" s="4"/>
      <c r="P410" s="36"/>
      <c r="Q410" s="36"/>
      <c r="R410" s="36"/>
      <c r="S410" s="12"/>
      <c r="T410" s="12"/>
      <c r="U410" s="12"/>
    </row>
    <row r="411" spans="1:21" s="14" customFormat="1">
      <c r="A411" s="11"/>
      <c r="B411" s="11" t="s">
        <v>4766</v>
      </c>
      <c r="C411" s="11" t="s">
        <v>4556</v>
      </c>
      <c r="D411" s="11" t="s">
        <v>556</v>
      </c>
      <c r="E411" s="51">
        <v>2535</v>
      </c>
      <c r="F411" s="36"/>
      <c r="G411" s="36"/>
      <c r="H411" s="36"/>
      <c r="I411" s="36"/>
      <c r="J411" s="36"/>
      <c r="K411" s="36"/>
      <c r="L411" s="36"/>
      <c r="M411" s="36"/>
      <c r="N411" s="36"/>
      <c r="O411" s="4"/>
      <c r="P411" s="36"/>
      <c r="Q411" s="36"/>
      <c r="R411" s="36"/>
      <c r="S411" s="12"/>
      <c r="T411" s="12"/>
      <c r="U411" s="12"/>
    </row>
    <row r="412" spans="1:21" s="14" customFormat="1">
      <c r="A412" s="11"/>
      <c r="B412" s="11" t="s">
        <v>4767</v>
      </c>
      <c r="C412" s="11" t="s">
        <v>4563</v>
      </c>
      <c r="D412" s="11" t="s">
        <v>556</v>
      </c>
      <c r="E412" s="51">
        <v>3883</v>
      </c>
      <c r="F412" s="36"/>
      <c r="G412" s="36"/>
      <c r="H412" s="36"/>
      <c r="I412" s="36"/>
      <c r="J412" s="36"/>
      <c r="K412" s="36"/>
      <c r="L412" s="36"/>
      <c r="M412" s="36"/>
      <c r="N412" s="36"/>
      <c r="O412" s="4"/>
      <c r="P412" s="36"/>
      <c r="Q412" s="36"/>
      <c r="R412" s="36"/>
      <c r="S412" s="12"/>
      <c r="T412" s="12"/>
      <c r="U412" s="12"/>
    </row>
    <row r="413" spans="1:21" s="14" customFormat="1" ht="15.75">
      <c r="A413" s="47"/>
      <c r="B413" s="9" t="s">
        <v>556</v>
      </c>
      <c r="C413" s="9" t="s">
        <v>4768</v>
      </c>
      <c r="D413" s="10" t="s">
        <v>556</v>
      </c>
      <c r="E413" s="10"/>
      <c r="F413" s="10"/>
      <c r="G413" s="10"/>
      <c r="H413" s="10"/>
      <c r="I413" s="10"/>
      <c r="J413" s="10"/>
      <c r="K413" s="10"/>
      <c r="L413" s="10"/>
      <c r="M413" s="10"/>
      <c r="N413" s="10"/>
      <c r="O413" s="10"/>
      <c r="P413" s="10"/>
      <c r="Q413" s="10"/>
      <c r="R413" s="10"/>
      <c r="S413" s="10"/>
      <c r="T413" s="10"/>
      <c r="U413" s="10"/>
    </row>
    <row r="414" spans="1:21" s="14" customFormat="1">
      <c r="A414" s="11"/>
      <c r="B414" s="11" t="s">
        <v>4593</v>
      </c>
      <c r="C414" s="11" t="s">
        <v>4594</v>
      </c>
      <c r="D414" s="11" t="s">
        <v>556</v>
      </c>
      <c r="E414" s="36"/>
      <c r="F414" s="36"/>
      <c r="G414" s="36"/>
      <c r="H414" s="36"/>
      <c r="I414" s="36"/>
      <c r="J414" s="36"/>
      <c r="K414" s="36"/>
      <c r="L414" s="36"/>
      <c r="M414" s="36"/>
      <c r="N414" s="36"/>
      <c r="O414" s="52" t="s">
        <v>541</v>
      </c>
      <c r="P414" s="36"/>
      <c r="Q414" s="36"/>
      <c r="R414" s="36"/>
      <c r="S414" s="12"/>
      <c r="T414" s="12"/>
      <c r="U414" s="12"/>
    </row>
    <row r="415" spans="1:21" s="14" customFormat="1">
      <c r="A415" s="11"/>
      <c r="B415" s="11" t="s">
        <v>4597</v>
      </c>
      <c r="C415" s="11" t="s">
        <v>4598</v>
      </c>
      <c r="D415" s="11" t="s">
        <v>556</v>
      </c>
      <c r="E415" s="36"/>
      <c r="F415" s="36"/>
      <c r="G415" s="36"/>
      <c r="H415" s="36"/>
      <c r="I415" s="36"/>
      <c r="J415" s="36"/>
      <c r="K415" s="36"/>
      <c r="L415" s="36"/>
      <c r="M415" s="36"/>
      <c r="N415" s="36"/>
      <c r="O415" s="52" t="s">
        <v>541</v>
      </c>
      <c r="P415" s="36"/>
      <c r="Q415" s="36"/>
      <c r="R415" s="36"/>
      <c r="S415" s="12"/>
      <c r="T415" s="12"/>
      <c r="U415" s="12"/>
    </row>
    <row r="416" spans="1:21" s="14" customFormat="1">
      <c r="A416" s="11"/>
      <c r="B416" s="11" t="s">
        <v>4599</v>
      </c>
      <c r="C416" s="11" t="s">
        <v>4600</v>
      </c>
      <c r="D416" s="11" t="s">
        <v>556</v>
      </c>
      <c r="E416" s="36"/>
      <c r="F416" s="36"/>
      <c r="G416" s="36"/>
      <c r="H416" s="36"/>
      <c r="I416" s="36"/>
      <c r="J416" s="36"/>
      <c r="K416" s="36"/>
      <c r="L416" s="36"/>
      <c r="M416" s="36"/>
      <c r="N416" s="36"/>
      <c r="O416" s="52" t="s">
        <v>541</v>
      </c>
      <c r="P416" s="36"/>
      <c r="Q416" s="36"/>
      <c r="R416" s="36"/>
      <c r="S416" s="12"/>
      <c r="T416" s="12"/>
      <c r="U416" s="12"/>
    </row>
    <row r="417" spans="1:21" s="14" customFormat="1">
      <c r="A417" s="11"/>
      <c r="B417" s="11" t="s">
        <v>4601</v>
      </c>
      <c r="C417" s="11" t="s">
        <v>4602</v>
      </c>
      <c r="D417" s="11" t="s">
        <v>556</v>
      </c>
      <c r="E417" s="36"/>
      <c r="F417" s="36"/>
      <c r="G417" s="36"/>
      <c r="H417" s="36"/>
      <c r="I417" s="36"/>
      <c r="J417" s="36"/>
      <c r="K417" s="36"/>
      <c r="L417" s="36"/>
      <c r="M417" s="36"/>
      <c r="N417" s="36"/>
      <c r="O417" s="52" t="s">
        <v>551</v>
      </c>
      <c r="P417" s="36"/>
      <c r="Q417" s="36"/>
      <c r="R417" s="36"/>
      <c r="S417" s="12"/>
      <c r="T417" s="12"/>
      <c r="U417" s="12"/>
    </row>
    <row r="418" spans="1:21" s="14" customFormat="1" ht="30">
      <c r="A418" s="11"/>
      <c r="B418" s="11" t="s">
        <v>4603</v>
      </c>
      <c r="C418" s="11" t="s">
        <v>4604</v>
      </c>
      <c r="D418" s="11" t="s">
        <v>556</v>
      </c>
      <c r="E418" s="36"/>
      <c r="F418" s="36"/>
      <c r="G418" s="36"/>
      <c r="H418" s="36"/>
      <c r="I418" s="36"/>
      <c r="J418" s="36"/>
      <c r="K418" s="36"/>
      <c r="L418" s="36"/>
      <c r="M418" s="36"/>
      <c r="N418" s="36"/>
      <c r="O418" s="52">
        <v>4</v>
      </c>
      <c r="P418" s="36"/>
      <c r="Q418" s="36"/>
      <c r="R418" s="36"/>
      <c r="S418" s="12"/>
      <c r="T418" s="12"/>
      <c r="U418" s="12"/>
    </row>
    <row r="419" spans="1:21" s="14" customFormat="1" ht="30">
      <c r="A419" s="11"/>
      <c r="B419" s="11" t="s">
        <v>4605</v>
      </c>
      <c r="C419" s="11" t="s">
        <v>4606</v>
      </c>
      <c r="D419" s="11" t="s">
        <v>556</v>
      </c>
      <c r="E419" s="36"/>
      <c r="F419" s="36"/>
      <c r="G419" s="36"/>
      <c r="H419" s="36"/>
      <c r="I419" s="36"/>
      <c r="J419" s="36"/>
      <c r="K419" s="36"/>
      <c r="L419" s="36"/>
      <c r="M419" s="36"/>
      <c r="N419" s="36"/>
      <c r="O419" s="52" t="s">
        <v>4825</v>
      </c>
      <c r="P419" s="36"/>
      <c r="Q419" s="36"/>
      <c r="R419" s="36"/>
      <c r="S419" s="12"/>
      <c r="T419" s="12"/>
      <c r="U419" s="12"/>
    </row>
    <row r="420" spans="1:21" s="14" customFormat="1" ht="30">
      <c r="A420" s="11"/>
      <c r="B420" s="11" t="s">
        <v>4607</v>
      </c>
      <c r="C420" s="11" t="s">
        <v>4608</v>
      </c>
      <c r="D420" s="11" t="s">
        <v>556</v>
      </c>
      <c r="E420" s="36"/>
      <c r="F420" s="36"/>
      <c r="G420" s="36"/>
      <c r="H420" s="36"/>
      <c r="I420" s="36"/>
      <c r="J420" s="36"/>
      <c r="K420" s="36"/>
      <c r="L420" s="36"/>
      <c r="M420" s="36"/>
      <c r="N420" s="36"/>
      <c r="O420" s="52" t="s">
        <v>4824</v>
      </c>
      <c r="P420" s="36"/>
      <c r="Q420" s="36"/>
      <c r="R420" s="36"/>
      <c r="S420" s="12"/>
      <c r="T420" s="12"/>
      <c r="U420" s="12"/>
    </row>
    <row r="421" spans="1:21" s="14" customFormat="1" ht="30">
      <c r="A421" s="11"/>
      <c r="B421" s="11" t="s">
        <v>4609</v>
      </c>
      <c r="C421" s="11" t="s">
        <v>4610</v>
      </c>
      <c r="D421" s="11" t="s">
        <v>556</v>
      </c>
      <c r="E421" s="36"/>
      <c r="F421" s="36"/>
      <c r="G421" s="36"/>
      <c r="H421" s="36"/>
      <c r="I421" s="36"/>
      <c r="J421" s="36"/>
      <c r="K421" s="36"/>
      <c r="L421" s="36"/>
      <c r="M421" s="36"/>
      <c r="N421" s="36"/>
      <c r="O421" s="52" t="s">
        <v>541</v>
      </c>
      <c r="P421" s="36"/>
      <c r="Q421" s="36"/>
      <c r="R421" s="36"/>
      <c r="S421" s="12"/>
      <c r="T421" s="12"/>
      <c r="U421" s="12"/>
    </row>
    <row r="422" spans="1:21" s="14" customFormat="1">
      <c r="A422" s="11"/>
      <c r="B422" s="11" t="s">
        <v>4611</v>
      </c>
      <c r="C422" s="11" t="s">
        <v>4612</v>
      </c>
      <c r="D422" s="11" t="s">
        <v>556</v>
      </c>
      <c r="E422" s="36"/>
      <c r="F422" s="36"/>
      <c r="G422" s="36"/>
      <c r="H422" s="36"/>
      <c r="I422" s="36"/>
      <c r="J422" s="36"/>
      <c r="K422" s="36"/>
      <c r="L422" s="36"/>
      <c r="M422" s="36"/>
      <c r="N422" s="36"/>
      <c r="O422" s="52" t="s">
        <v>541</v>
      </c>
      <c r="P422" s="36"/>
      <c r="Q422" s="36"/>
      <c r="R422" s="36"/>
      <c r="S422" s="12"/>
      <c r="T422" s="12"/>
      <c r="U422" s="12"/>
    </row>
    <row r="423" spans="1:21" s="14" customFormat="1">
      <c r="A423" s="11"/>
      <c r="B423" s="11" t="s">
        <v>4613</v>
      </c>
      <c r="C423" s="11" t="s">
        <v>4614</v>
      </c>
      <c r="D423" s="11" t="s">
        <v>556</v>
      </c>
      <c r="E423" s="36"/>
      <c r="F423" s="36"/>
      <c r="G423" s="36"/>
      <c r="H423" s="36"/>
      <c r="I423" s="36"/>
      <c r="J423" s="36"/>
      <c r="K423" s="36"/>
      <c r="L423" s="36"/>
      <c r="M423" s="36"/>
      <c r="N423" s="36"/>
      <c r="O423" s="52" t="s">
        <v>541</v>
      </c>
      <c r="P423" s="36"/>
      <c r="Q423" s="36"/>
      <c r="R423" s="36"/>
      <c r="S423" s="12"/>
      <c r="T423" s="12"/>
      <c r="U423" s="12"/>
    </row>
    <row r="424" spans="1:21" s="14" customFormat="1">
      <c r="A424" s="11"/>
      <c r="B424" s="11" t="s">
        <v>4615</v>
      </c>
      <c r="C424" s="11" t="s">
        <v>4616</v>
      </c>
      <c r="D424" s="11" t="s">
        <v>556</v>
      </c>
      <c r="E424" s="36"/>
      <c r="F424" s="36"/>
      <c r="G424" s="36"/>
      <c r="H424" s="36"/>
      <c r="I424" s="36"/>
      <c r="J424" s="36"/>
      <c r="K424" s="36"/>
      <c r="L424" s="36"/>
      <c r="M424" s="36"/>
      <c r="N424" s="36"/>
      <c r="O424" s="52" t="s">
        <v>541</v>
      </c>
      <c r="P424" s="36"/>
      <c r="Q424" s="36"/>
      <c r="R424" s="36"/>
      <c r="S424" s="12"/>
      <c r="T424" s="12"/>
      <c r="U424" s="12"/>
    </row>
    <row r="425" spans="1:21" s="14" customFormat="1">
      <c r="A425" s="11"/>
      <c r="B425" s="11" t="s">
        <v>4617</v>
      </c>
      <c r="C425" s="11" t="s">
        <v>4618</v>
      </c>
      <c r="D425" s="11" t="s">
        <v>556</v>
      </c>
      <c r="E425" s="36"/>
      <c r="F425" s="36"/>
      <c r="G425" s="36"/>
      <c r="H425" s="36"/>
      <c r="I425" s="36"/>
      <c r="J425" s="36"/>
      <c r="K425" s="36"/>
      <c r="L425" s="36"/>
      <c r="M425" s="36"/>
      <c r="N425" s="36"/>
      <c r="O425" s="52" t="s">
        <v>4826</v>
      </c>
      <c r="P425" s="36"/>
      <c r="Q425" s="36"/>
      <c r="R425" s="36"/>
      <c r="S425" s="12"/>
      <c r="T425" s="12"/>
      <c r="U425" s="12"/>
    </row>
    <row r="426" spans="1:21" s="14" customFormat="1">
      <c r="A426" s="11"/>
      <c r="B426" s="11" t="s">
        <v>4619</v>
      </c>
      <c r="C426" s="11" t="s">
        <v>4620</v>
      </c>
      <c r="D426" s="11" t="s">
        <v>556</v>
      </c>
      <c r="E426" s="36"/>
      <c r="F426" s="36"/>
      <c r="G426" s="36"/>
      <c r="H426" s="36"/>
      <c r="I426" s="36"/>
      <c r="J426" s="36"/>
      <c r="K426" s="36"/>
      <c r="L426" s="36"/>
      <c r="M426" s="36"/>
      <c r="N426" s="36"/>
      <c r="O426" s="52" t="s">
        <v>4824</v>
      </c>
      <c r="P426" s="36"/>
      <c r="Q426" s="36"/>
      <c r="R426" s="36"/>
      <c r="S426" s="12"/>
      <c r="T426" s="12"/>
      <c r="U426" s="12"/>
    </row>
    <row r="427" spans="1:21" s="14" customFormat="1">
      <c r="A427" s="11"/>
      <c r="B427" s="11" t="s">
        <v>4621</v>
      </c>
      <c r="C427" s="11" t="s">
        <v>4622</v>
      </c>
      <c r="D427" s="11" t="s">
        <v>556</v>
      </c>
      <c r="E427" s="36"/>
      <c r="F427" s="36"/>
      <c r="G427" s="36"/>
      <c r="H427" s="36"/>
      <c r="I427" s="36"/>
      <c r="J427" s="36"/>
      <c r="K427" s="36"/>
      <c r="L427" s="36"/>
      <c r="M427" s="36"/>
      <c r="N427" s="36"/>
      <c r="O427" s="52" t="s">
        <v>541</v>
      </c>
      <c r="P427" s="36"/>
      <c r="Q427" s="36"/>
      <c r="R427" s="36"/>
      <c r="S427" s="12"/>
      <c r="T427" s="12"/>
      <c r="U427" s="12"/>
    </row>
    <row r="428" spans="1:21" s="14" customFormat="1">
      <c r="A428" s="11"/>
      <c r="B428" s="11" t="s">
        <v>4623</v>
      </c>
      <c r="C428" s="11" t="s">
        <v>4624</v>
      </c>
      <c r="D428" s="11" t="s">
        <v>556</v>
      </c>
      <c r="E428" s="36"/>
      <c r="F428" s="36"/>
      <c r="G428" s="36"/>
      <c r="H428" s="36"/>
      <c r="I428" s="36"/>
      <c r="J428" s="36"/>
      <c r="K428" s="36"/>
      <c r="L428" s="36"/>
      <c r="M428" s="36"/>
      <c r="N428" s="36"/>
      <c r="O428" s="52"/>
      <c r="P428" s="36"/>
      <c r="Q428" s="36"/>
      <c r="R428" s="36"/>
      <c r="S428" s="12"/>
      <c r="T428" s="12"/>
      <c r="U428" s="12"/>
    </row>
    <row r="429" spans="1:21" s="14" customFormat="1">
      <c r="A429" s="11"/>
      <c r="B429" s="11" t="s">
        <v>4769</v>
      </c>
      <c r="C429" s="11" t="s">
        <v>4626</v>
      </c>
      <c r="D429" s="11" t="s">
        <v>556</v>
      </c>
      <c r="E429" s="36"/>
      <c r="F429" s="36"/>
      <c r="G429" s="36"/>
      <c r="H429" s="36"/>
      <c r="I429" s="36"/>
      <c r="J429" s="36"/>
      <c r="K429" s="36"/>
      <c r="L429" s="36"/>
      <c r="M429" s="36"/>
      <c r="N429" s="36"/>
      <c r="O429" s="52"/>
      <c r="P429" s="36"/>
      <c r="Q429" s="36"/>
      <c r="R429" s="36"/>
      <c r="S429" s="12"/>
      <c r="T429" s="12"/>
      <c r="U429" s="12"/>
    </row>
    <row r="430" spans="1:21" s="14" customFormat="1" ht="30">
      <c r="A430" s="11"/>
      <c r="B430" s="11" t="s">
        <v>4627</v>
      </c>
      <c r="C430" s="11" t="s">
        <v>4628</v>
      </c>
      <c r="D430" s="11" t="s">
        <v>556</v>
      </c>
      <c r="E430" s="36"/>
      <c r="F430" s="36"/>
      <c r="G430" s="36"/>
      <c r="H430" s="36"/>
      <c r="I430" s="36"/>
      <c r="J430" s="36"/>
      <c r="K430" s="36"/>
      <c r="L430" s="36"/>
      <c r="M430" s="36"/>
      <c r="N430" s="36"/>
      <c r="O430" s="52"/>
      <c r="P430" s="36"/>
      <c r="Q430" s="36"/>
      <c r="R430" s="36"/>
      <c r="S430" s="12"/>
      <c r="T430" s="12"/>
      <c r="U430" s="12"/>
    </row>
    <row r="431" spans="1:21" s="14" customFormat="1" ht="30">
      <c r="A431" s="11"/>
      <c r="B431" s="11" t="s">
        <v>4629</v>
      </c>
      <c r="C431" s="11" t="s">
        <v>4630</v>
      </c>
      <c r="D431" s="11" t="s">
        <v>556</v>
      </c>
      <c r="E431" s="36"/>
      <c r="F431" s="36"/>
      <c r="G431" s="36"/>
      <c r="H431" s="36"/>
      <c r="I431" s="36"/>
      <c r="J431" s="36"/>
      <c r="K431" s="36"/>
      <c r="L431" s="36"/>
      <c r="M431" s="36"/>
      <c r="N431" s="36"/>
      <c r="O431" s="52"/>
      <c r="P431" s="36"/>
      <c r="Q431" s="36"/>
      <c r="R431" s="36"/>
      <c r="S431" s="12"/>
      <c r="T431" s="12"/>
      <c r="U431" s="12"/>
    </row>
    <row r="432" spans="1:21" s="14" customFormat="1">
      <c r="A432" s="11"/>
      <c r="B432" s="11" t="s">
        <v>4631</v>
      </c>
      <c r="C432" s="11" t="s">
        <v>4632</v>
      </c>
      <c r="D432" s="11" t="s">
        <v>556</v>
      </c>
      <c r="E432" s="36"/>
      <c r="F432" s="36"/>
      <c r="G432" s="36"/>
      <c r="H432" s="36"/>
      <c r="I432" s="36"/>
      <c r="J432" s="36"/>
      <c r="K432" s="36"/>
      <c r="L432" s="36"/>
      <c r="M432" s="36"/>
      <c r="N432" s="36"/>
      <c r="O432" s="52"/>
      <c r="P432" s="36"/>
      <c r="Q432" s="36"/>
      <c r="R432" s="36"/>
      <c r="S432" s="12"/>
      <c r="T432" s="12"/>
      <c r="U432" s="12"/>
    </row>
    <row r="433" spans="1:21" s="14" customFormat="1" ht="30">
      <c r="A433" s="11"/>
      <c r="B433" s="11" t="s">
        <v>4633</v>
      </c>
      <c r="C433" s="11" t="s">
        <v>4634</v>
      </c>
      <c r="D433" s="11" t="s">
        <v>556</v>
      </c>
      <c r="E433" s="36"/>
      <c r="F433" s="36"/>
      <c r="G433" s="36"/>
      <c r="H433" s="36"/>
      <c r="I433" s="36"/>
      <c r="J433" s="36"/>
      <c r="K433" s="36"/>
      <c r="L433" s="36"/>
      <c r="M433" s="36"/>
      <c r="N433" s="36"/>
      <c r="O433" s="52"/>
      <c r="P433" s="36"/>
      <c r="Q433" s="36"/>
      <c r="R433" s="36"/>
      <c r="S433" s="12"/>
      <c r="T433" s="12"/>
      <c r="U433" s="12"/>
    </row>
    <row r="434" spans="1:21" s="14" customFormat="1" ht="30">
      <c r="A434" s="11"/>
      <c r="B434" s="11" t="s">
        <v>4637</v>
      </c>
      <c r="C434" s="11" t="s">
        <v>4638</v>
      </c>
      <c r="D434" s="11" t="s">
        <v>556</v>
      </c>
      <c r="E434" s="36"/>
      <c r="F434" s="36"/>
      <c r="G434" s="36"/>
      <c r="H434" s="36"/>
      <c r="I434" s="36"/>
      <c r="J434" s="36"/>
      <c r="K434" s="36"/>
      <c r="L434" s="36"/>
      <c r="M434" s="36"/>
      <c r="N434" s="36"/>
      <c r="O434" s="52"/>
      <c r="P434" s="36"/>
      <c r="Q434" s="36"/>
      <c r="R434" s="36"/>
      <c r="S434" s="12"/>
      <c r="T434" s="12"/>
      <c r="U434" s="12"/>
    </row>
    <row r="435" spans="1:21" s="14" customFormat="1" ht="30">
      <c r="A435" s="11"/>
      <c r="B435" s="11" t="s">
        <v>4639</v>
      </c>
      <c r="C435" s="11" t="s">
        <v>4640</v>
      </c>
      <c r="D435" s="11" t="s">
        <v>556</v>
      </c>
      <c r="E435" s="36"/>
      <c r="F435" s="36"/>
      <c r="G435" s="36"/>
      <c r="H435" s="36"/>
      <c r="I435" s="36"/>
      <c r="J435" s="36"/>
      <c r="K435" s="36"/>
      <c r="L435" s="36"/>
      <c r="M435" s="36"/>
      <c r="N435" s="36"/>
      <c r="O435" s="52" t="s">
        <v>4827</v>
      </c>
      <c r="P435" s="36"/>
      <c r="Q435" s="36"/>
      <c r="R435" s="36"/>
      <c r="S435" s="12"/>
      <c r="T435" s="12"/>
      <c r="U435" s="12"/>
    </row>
    <row r="436" spans="1:21" s="14" customFormat="1">
      <c r="A436" s="11"/>
      <c r="B436" s="11" t="s">
        <v>4641</v>
      </c>
      <c r="C436" s="11" t="s">
        <v>4642</v>
      </c>
      <c r="D436" s="11" t="s">
        <v>556</v>
      </c>
      <c r="E436" s="36"/>
      <c r="F436" s="36"/>
      <c r="G436" s="36"/>
      <c r="H436" s="36"/>
      <c r="I436" s="36"/>
      <c r="J436" s="36"/>
      <c r="K436" s="36"/>
      <c r="L436" s="36"/>
      <c r="M436" s="36"/>
      <c r="N436" s="36"/>
      <c r="O436" s="52" t="s">
        <v>541</v>
      </c>
      <c r="P436" s="36"/>
      <c r="Q436" s="36"/>
      <c r="R436" s="36"/>
      <c r="S436" s="12"/>
      <c r="T436" s="12"/>
      <c r="U436" s="12"/>
    </row>
    <row r="437" spans="1:21" s="14" customFormat="1" ht="30">
      <c r="A437" s="11"/>
      <c r="B437" s="11" t="s">
        <v>4643</v>
      </c>
      <c r="C437" s="11" t="s">
        <v>4644</v>
      </c>
      <c r="D437" s="11" t="s">
        <v>556</v>
      </c>
      <c r="E437" s="36"/>
      <c r="F437" s="36"/>
      <c r="G437" s="36"/>
      <c r="H437" s="36"/>
      <c r="I437" s="36"/>
      <c r="J437" s="36"/>
      <c r="K437" s="36"/>
      <c r="L437" s="36"/>
      <c r="M437" s="36"/>
      <c r="N437" s="36"/>
      <c r="O437" s="52" t="s">
        <v>541</v>
      </c>
      <c r="P437" s="36"/>
      <c r="Q437" s="36"/>
      <c r="R437" s="36"/>
      <c r="S437" s="12"/>
      <c r="T437" s="12"/>
      <c r="U437" s="12"/>
    </row>
    <row r="439" spans="1:21">
      <c r="B439" s="15" t="s">
        <v>4770</v>
      </c>
      <c r="C439" s="43"/>
      <c r="D439" s="44"/>
      <c r="E439" s="18"/>
      <c r="F439" s="7"/>
      <c r="G439" s="7"/>
      <c r="H439" s="16" t="s">
        <v>4771</v>
      </c>
      <c r="I439" s="17"/>
      <c r="J439"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{2DFF98E1-BBFC-4686-A048-75FD38561C60}</x14:id>
        </ext>
      </extLst>
    </cfRule>
  </conditionalFormatting>
  <dataValidations count="6">
    <dataValidation allowBlank="1" showErrorMessage="1" sqref="O425:O426 O422:O423 O419:O420 O416:O417 O413:O414 O408:O411 O405:O406 O401:O403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25:M426 M422:M423 M419:M420 M416:M417 M413:M414 M408:M411 M405:M406 M401:M403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51:M52 M48:M49 M46 K425:K426 K422:K423 K419:K420 K416:K417 K413:K414 K408:K411 K405:K406 K401:K403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25:I426 I422:I423 I419:I420 I416:I417 I413:I414 I408:I411 I405:I406 I401:I403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DFF98E1-BBFC-4686-A048-75FD38561C60}">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AR473"/>
  <sheetViews>
    <sheetView showGridLines="0" zoomScaleNormal="100" workbookViewId="0">
      <selection activeCell="D10" sqref="D10"/>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19" hidden="1" customWidth="1"/>
    <col min="31" max="47" width="0" style="23" hidden="1" customWidth="1"/>
    <col min="48" max="16384" width="8.7109375" style="23"/>
  </cols>
  <sheetData>
    <row r="1" spans="1:21" ht="70.5" customHeight="1" outlineLevel="1">
      <c r="B1" s="24"/>
      <c r="C1" s="25"/>
      <c r="D1" s="25"/>
      <c r="E1" s="25"/>
      <c r="F1" s="25"/>
      <c r="G1" s="25"/>
      <c r="H1" s="25"/>
      <c r="I1" s="25"/>
      <c r="J1" s="25"/>
      <c r="K1" s="25"/>
      <c r="L1" s="25"/>
      <c r="M1" s="25"/>
      <c r="N1" s="25"/>
      <c r="O1" s="25"/>
      <c r="P1" s="25"/>
      <c r="Q1" s="25"/>
      <c r="R1" s="25"/>
      <c r="S1" s="25"/>
      <c r="T1" s="25"/>
      <c r="U1" s="25"/>
    </row>
    <row r="2" spans="1:21" ht="123.75" customHeight="1" outlineLevel="1">
      <c r="A2" s="25"/>
      <c r="B2" s="26"/>
      <c r="C2" s="27"/>
      <c r="D2" s="27"/>
      <c r="E2" s="25"/>
      <c r="F2" s="25"/>
      <c r="G2" s="25"/>
      <c r="H2" s="25"/>
      <c r="I2" s="25"/>
      <c r="J2" s="25"/>
      <c r="K2" s="25"/>
      <c r="L2" s="25"/>
      <c r="M2" s="25"/>
      <c r="N2" s="25"/>
      <c r="O2" s="25"/>
      <c r="P2" s="25"/>
      <c r="Q2" s="25"/>
      <c r="R2" s="25"/>
      <c r="S2" s="25"/>
      <c r="T2" s="25"/>
      <c r="U2" s="25"/>
    </row>
    <row r="3" spans="1:21" outlineLevel="1">
      <c r="A3" s="25"/>
      <c r="B3" s="25"/>
      <c r="C3" s="27"/>
      <c r="D3" s="25"/>
      <c r="E3" s="25"/>
      <c r="F3" s="25"/>
      <c r="G3" s="25"/>
      <c r="H3" s="25"/>
      <c r="I3" s="25"/>
      <c r="J3" s="25"/>
      <c r="K3" s="25"/>
      <c r="L3" s="25"/>
      <c r="M3" s="25"/>
      <c r="N3" s="25"/>
      <c r="O3" s="25"/>
      <c r="P3" s="25"/>
      <c r="Q3" s="25"/>
      <c r="R3" s="25"/>
      <c r="S3" s="25"/>
      <c r="T3" s="25"/>
      <c r="U3" s="25"/>
    </row>
    <row r="4" spans="1:21" ht="48.75" customHeight="1" outlineLevel="1">
      <c r="A4" s="25"/>
      <c r="B4" s="25"/>
      <c r="C4" s="27"/>
      <c r="D4" s="25"/>
      <c r="E4" s="25"/>
      <c r="F4" s="19"/>
      <c r="G4" s="19"/>
      <c r="H4" s="19"/>
      <c r="I4" s="19"/>
      <c r="J4" s="19"/>
      <c r="K4" s="19"/>
      <c r="L4" s="19"/>
      <c r="M4" s="19"/>
      <c r="N4" s="19"/>
      <c r="O4" s="19"/>
      <c r="P4" s="19"/>
      <c r="Q4" s="19"/>
      <c r="R4" s="19"/>
      <c r="S4" s="19"/>
      <c r="T4" s="19"/>
      <c r="U4" s="19"/>
    </row>
    <row r="5" spans="1:21" outlineLevel="1">
      <c r="A5" s="25"/>
      <c r="B5" s="25"/>
      <c r="C5" s="27"/>
      <c r="D5" s="25"/>
      <c r="E5" s="25"/>
      <c r="F5" s="19"/>
      <c r="G5" s="19"/>
      <c r="H5" s="19"/>
      <c r="I5" s="19"/>
      <c r="J5" s="19"/>
      <c r="K5" s="19"/>
      <c r="L5" s="19"/>
      <c r="M5" s="19"/>
      <c r="N5" s="19"/>
      <c r="O5" s="19"/>
      <c r="P5" s="19"/>
      <c r="Q5" s="19"/>
      <c r="R5" s="19"/>
      <c r="S5" s="19"/>
      <c r="T5" s="19"/>
      <c r="U5" s="19"/>
    </row>
    <row r="6" spans="1:21" ht="49.5" customHeight="1" outlineLevel="1">
      <c r="A6" s="25"/>
      <c r="B6" s="25"/>
      <c r="C6" s="25"/>
      <c r="D6" s="25"/>
      <c r="E6" s="25"/>
      <c r="F6" s="19"/>
      <c r="G6" s="19"/>
      <c r="H6" s="19"/>
      <c r="I6" s="19"/>
      <c r="J6" s="19"/>
      <c r="K6" s="19"/>
      <c r="L6" s="19"/>
      <c r="M6" s="19"/>
      <c r="N6" s="19"/>
      <c r="O6" s="19"/>
      <c r="P6" s="19"/>
      <c r="Q6" s="19"/>
      <c r="R6" s="19"/>
      <c r="S6" s="19"/>
      <c r="T6" s="19"/>
      <c r="U6" s="19"/>
    </row>
    <row r="7" spans="1:21" ht="11.1" customHeight="1" outlineLevel="1">
      <c r="A7" s="25"/>
      <c r="B7" s="25"/>
      <c r="C7" s="25"/>
      <c r="D7" s="25"/>
      <c r="E7" s="25"/>
      <c r="F7" s="19"/>
      <c r="G7" s="19"/>
      <c r="H7" s="19"/>
      <c r="I7" s="19"/>
      <c r="J7" s="19"/>
      <c r="K7" s="19"/>
      <c r="L7" s="19"/>
      <c r="M7" s="19"/>
      <c r="N7" s="19"/>
      <c r="O7" s="19"/>
      <c r="P7" s="19"/>
      <c r="Q7" s="19"/>
      <c r="R7" s="19"/>
      <c r="S7" s="19"/>
      <c r="T7" s="19"/>
      <c r="U7" s="19"/>
    </row>
    <row r="8" spans="1:21" outlineLevel="1">
      <c r="A8" s="25"/>
      <c r="B8" s="28"/>
      <c r="C8" s="28" t="s">
        <v>4645</v>
      </c>
      <c r="D8" s="29"/>
      <c r="E8" s="28"/>
      <c r="F8" s="19"/>
      <c r="G8" s="19"/>
      <c r="H8" s="19"/>
      <c r="I8" s="19"/>
      <c r="J8" s="19"/>
      <c r="K8" s="19"/>
      <c r="L8" s="19"/>
      <c r="M8" s="19"/>
      <c r="N8" s="19"/>
      <c r="O8" s="19"/>
      <c r="P8" s="19"/>
      <c r="Q8" s="19"/>
      <c r="R8" s="19"/>
      <c r="S8" s="19"/>
      <c r="T8" s="19"/>
      <c r="U8" s="19"/>
    </row>
    <row r="9" spans="1:21" outlineLevel="1">
      <c r="A9" s="25"/>
      <c r="B9" s="31"/>
      <c r="C9" s="31"/>
      <c r="D9" s="31"/>
      <c r="E9" s="31"/>
      <c r="F9" s="19"/>
      <c r="G9" s="19"/>
      <c r="H9" s="19"/>
      <c r="I9" s="19"/>
      <c r="J9" s="19"/>
      <c r="K9" s="19"/>
      <c r="L9" s="19"/>
      <c r="M9" s="19"/>
      <c r="N9" s="19"/>
      <c r="O9" s="19"/>
      <c r="P9" s="19"/>
      <c r="Q9" s="19"/>
      <c r="R9" s="19"/>
      <c r="S9" s="19"/>
      <c r="T9" s="19"/>
      <c r="U9" s="19"/>
    </row>
    <row r="10" spans="1:21" outlineLevel="1">
      <c r="A10" s="25"/>
      <c r="B10" s="31"/>
      <c r="C10" s="31" t="s">
        <v>4787</v>
      </c>
      <c r="D10" s="4" t="s">
        <v>4788</v>
      </c>
      <c r="E10" s="31"/>
      <c r="F10" s="19"/>
      <c r="G10" s="19"/>
      <c r="H10" s="19"/>
      <c r="I10" s="19"/>
      <c r="J10" s="19"/>
      <c r="K10" s="19"/>
      <c r="L10" s="19"/>
      <c r="M10" s="19"/>
      <c r="N10" s="19"/>
      <c r="O10" s="19"/>
      <c r="P10" s="19"/>
      <c r="Q10" s="19"/>
      <c r="R10" s="19"/>
      <c r="S10" s="19"/>
      <c r="T10" s="19"/>
      <c r="U10" s="19"/>
    </row>
    <row r="11" spans="1:21" outlineLevel="1">
      <c r="A11" s="25"/>
      <c r="B11" s="31"/>
      <c r="C11" s="31"/>
      <c r="D11" s="31"/>
      <c r="E11" s="31"/>
      <c r="F11" s="19"/>
      <c r="G11" s="19"/>
      <c r="H11" s="19"/>
      <c r="I11" s="19"/>
      <c r="J11" s="19"/>
      <c r="K11" s="19"/>
      <c r="L11" s="19"/>
      <c r="M11" s="19"/>
      <c r="N11" s="19"/>
      <c r="O11" s="19"/>
      <c r="P11" s="19"/>
      <c r="Q11" s="19"/>
      <c r="R11" s="19"/>
      <c r="S11" s="19"/>
      <c r="T11" s="19"/>
      <c r="U11" s="19"/>
    </row>
    <row r="12" spans="1:21" outlineLevel="1">
      <c r="A12" s="25"/>
      <c r="B12" s="31"/>
      <c r="C12" s="31" t="s">
        <v>4789</v>
      </c>
      <c r="D12" s="4"/>
      <c r="E12" s="31"/>
      <c r="F12" s="19"/>
      <c r="G12" s="19"/>
      <c r="H12" s="19"/>
      <c r="I12" s="19"/>
      <c r="J12" s="19"/>
      <c r="K12" s="19"/>
      <c r="L12" s="19"/>
      <c r="M12" s="19"/>
      <c r="N12" s="19"/>
      <c r="O12" s="19"/>
      <c r="P12" s="19"/>
      <c r="Q12" s="19"/>
      <c r="R12" s="19"/>
      <c r="S12" s="19"/>
      <c r="T12" s="19"/>
      <c r="U12" s="19"/>
    </row>
    <row r="13" spans="1:21" outlineLevel="1">
      <c r="A13" s="25"/>
      <c r="B13" s="31"/>
      <c r="C13" s="31"/>
      <c r="D13" s="31"/>
      <c r="E13" s="31"/>
      <c r="F13" s="19"/>
      <c r="G13" s="19"/>
      <c r="H13" s="19"/>
      <c r="I13" s="19"/>
      <c r="J13" s="19"/>
      <c r="K13" s="19"/>
      <c r="L13" s="19"/>
      <c r="M13" s="19"/>
      <c r="N13" s="19"/>
      <c r="O13" s="19"/>
      <c r="P13" s="19"/>
      <c r="Q13" s="19"/>
      <c r="R13" s="19"/>
      <c r="S13" s="19"/>
      <c r="T13" s="19"/>
      <c r="U13" s="19"/>
    </row>
    <row r="14" spans="1:21" outlineLevel="1">
      <c r="A14" s="25"/>
      <c r="B14" s="31"/>
      <c r="C14" s="31" t="s">
        <v>4790</v>
      </c>
      <c r="D14" s="4"/>
      <c r="E14" s="31"/>
      <c r="F14" s="19"/>
      <c r="G14" s="19"/>
      <c r="H14" s="19"/>
      <c r="I14" s="19"/>
      <c r="J14" s="19"/>
      <c r="K14" s="19"/>
      <c r="L14" s="19"/>
      <c r="M14" s="19"/>
      <c r="N14" s="19"/>
      <c r="O14" s="19"/>
      <c r="P14" s="19"/>
      <c r="Q14" s="19"/>
      <c r="R14" s="19"/>
      <c r="S14" s="19"/>
      <c r="T14" s="19"/>
      <c r="U14" s="19"/>
    </row>
    <row r="15" spans="1:21" outlineLevel="1">
      <c r="A15" s="25"/>
      <c r="B15" s="31"/>
      <c r="C15" s="31"/>
      <c r="D15" s="31"/>
      <c r="E15" s="31"/>
      <c r="F15" s="19"/>
      <c r="G15" s="19"/>
      <c r="H15" s="19"/>
      <c r="I15" s="19"/>
      <c r="J15" s="19"/>
      <c r="K15" s="19"/>
      <c r="L15" s="19"/>
      <c r="M15" s="19"/>
      <c r="N15" s="19"/>
      <c r="O15" s="19"/>
      <c r="P15" s="19"/>
      <c r="Q15" s="19"/>
      <c r="R15" s="19"/>
      <c r="S15" s="19"/>
      <c r="T15" s="19"/>
      <c r="U15" s="19"/>
    </row>
    <row r="16" spans="1:21" outlineLevel="1">
      <c r="A16" s="25"/>
      <c r="B16" s="31"/>
      <c r="C16" s="31" t="s">
        <v>4791</v>
      </c>
      <c r="D16" s="20"/>
      <c r="E16" s="31"/>
      <c r="F16" s="19"/>
      <c r="G16" s="19"/>
      <c r="H16" s="19"/>
      <c r="I16" s="19"/>
      <c r="J16" s="19"/>
      <c r="K16" s="19"/>
      <c r="L16" s="19"/>
      <c r="M16" s="19"/>
      <c r="N16" s="19"/>
      <c r="O16" s="19"/>
      <c r="P16" s="19"/>
      <c r="Q16" s="19"/>
      <c r="R16" s="19"/>
      <c r="S16" s="19"/>
      <c r="T16" s="19"/>
      <c r="U16" s="19"/>
    </row>
    <row r="17" spans="1:21" outlineLevel="1">
      <c r="A17" s="25"/>
      <c r="B17" s="31"/>
      <c r="C17" s="31"/>
      <c r="D17" s="31"/>
      <c r="E17" s="31"/>
      <c r="F17" s="19"/>
      <c r="G17" s="19"/>
      <c r="H17" s="19"/>
      <c r="I17" s="19"/>
      <c r="J17" s="19"/>
      <c r="K17" s="19"/>
      <c r="L17" s="19"/>
      <c r="M17" s="19"/>
      <c r="N17" s="19"/>
      <c r="O17" s="19"/>
      <c r="P17" s="19"/>
      <c r="Q17" s="19"/>
      <c r="R17" s="19"/>
      <c r="S17" s="19"/>
      <c r="T17" s="19"/>
      <c r="U17" s="19"/>
    </row>
    <row r="18" spans="1:21" outlineLevel="1">
      <c r="A18" s="25"/>
      <c r="B18" s="31"/>
      <c r="C18" s="31" t="s">
        <v>4792</v>
      </c>
      <c r="D18" s="4"/>
      <c r="E18" s="31"/>
      <c r="F18" s="19"/>
      <c r="G18" s="19"/>
      <c r="H18" s="19"/>
      <c r="I18" s="19"/>
      <c r="J18" s="19"/>
      <c r="K18" s="19"/>
      <c r="L18" s="19"/>
      <c r="M18" s="19"/>
      <c r="N18" s="19"/>
      <c r="O18" s="19"/>
      <c r="P18" s="19"/>
      <c r="Q18" s="19"/>
      <c r="R18" s="19"/>
      <c r="S18" s="19"/>
      <c r="T18" s="19"/>
      <c r="U18" s="19"/>
    </row>
    <row r="19" spans="1:21" outlineLevel="1">
      <c r="A19" s="25"/>
      <c r="B19" s="31"/>
      <c r="C19" s="31"/>
      <c r="D19" s="31"/>
      <c r="E19" s="31"/>
      <c r="F19" s="19"/>
      <c r="G19" s="19"/>
      <c r="H19" s="19"/>
      <c r="I19" s="19"/>
      <c r="J19" s="19"/>
      <c r="K19" s="19"/>
      <c r="L19" s="19"/>
      <c r="M19" s="19"/>
      <c r="N19" s="19"/>
      <c r="O19" s="19"/>
      <c r="P19" s="19"/>
      <c r="Q19" s="19"/>
      <c r="R19" s="19"/>
      <c r="S19" s="19"/>
      <c r="T19" s="19"/>
      <c r="U19" s="19"/>
    </row>
    <row r="20" spans="1:21" outlineLevel="1">
      <c r="A20" s="25"/>
      <c r="B20" s="25"/>
      <c r="C20" s="25"/>
      <c r="D20" s="25"/>
      <c r="E20" s="25"/>
      <c r="F20" s="19"/>
      <c r="G20" s="19"/>
      <c r="H20" s="19"/>
      <c r="I20" s="19"/>
      <c r="J20" s="19"/>
      <c r="K20" s="19"/>
      <c r="L20" s="19"/>
      <c r="M20" s="19"/>
      <c r="N20" s="19"/>
      <c r="O20" s="19"/>
      <c r="P20" s="19"/>
      <c r="Q20" s="19"/>
      <c r="R20" s="19"/>
      <c r="S20" s="19"/>
      <c r="T20" s="19"/>
      <c r="U20" s="19"/>
    </row>
    <row r="21" spans="1:21" outlineLevel="1">
      <c r="A21" s="25"/>
      <c r="B21" s="28"/>
      <c r="C21" s="28" t="s">
        <v>4646</v>
      </c>
      <c r="D21" s="28"/>
      <c r="E21" s="28"/>
      <c r="F21" s="19"/>
      <c r="G21" s="19"/>
      <c r="H21" s="19"/>
      <c r="I21" s="19"/>
      <c r="J21" s="19"/>
      <c r="K21" s="19"/>
      <c r="L21" s="19"/>
      <c r="M21" s="19"/>
      <c r="N21" s="19"/>
      <c r="O21" s="19"/>
      <c r="P21" s="19"/>
      <c r="Q21" s="19"/>
      <c r="R21" s="19"/>
      <c r="S21" s="19"/>
      <c r="T21" s="19"/>
      <c r="U21" s="19"/>
    </row>
    <row r="22" spans="1:21"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row>
    <row r="23" spans="1:21" outlineLevel="1">
      <c r="A23" s="25"/>
      <c r="B23" s="31"/>
      <c r="C23" s="31" t="s">
        <v>2</v>
      </c>
      <c r="D23" s="4" t="s">
        <v>4796</v>
      </c>
      <c r="E23" s="31"/>
      <c r="F23" s="19"/>
      <c r="G23" s="19"/>
      <c r="H23" s="19"/>
      <c r="I23" s="19" t="s">
        <v>4796</v>
      </c>
      <c r="J23" s="19" t="s">
        <v>524</v>
      </c>
      <c r="K23" s="19" t="s">
        <v>4788</v>
      </c>
      <c r="L23" s="19"/>
      <c r="M23" s="19"/>
      <c r="N23" s="19"/>
      <c r="O23" s="19"/>
      <c r="P23" s="19"/>
      <c r="Q23" s="19"/>
      <c r="R23" s="19"/>
      <c r="S23" s="19"/>
      <c r="T23" s="19"/>
      <c r="U23" s="19"/>
    </row>
    <row r="24" spans="1:21" outlineLevel="1">
      <c r="A24" s="25"/>
      <c r="B24" s="31"/>
      <c r="C24" s="31"/>
      <c r="D24" s="31"/>
      <c r="E24" s="31"/>
      <c r="F24" s="19"/>
      <c r="G24" s="19"/>
      <c r="H24" s="19"/>
      <c r="I24" s="19" t="s">
        <v>16</v>
      </c>
      <c r="J24" s="19" t="s">
        <v>525</v>
      </c>
      <c r="K24" s="19" t="s">
        <v>4797</v>
      </c>
      <c r="L24" s="19"/>
      <c r="M24" s="19"/>
      <c r="N24" s="19"/>
      <c r="O24" s="19"/>
      <c r="P24" s="19"/>
      <c r="Q24" s="19"/>
      <c r="R24" s="19"/>
      <c r="S24" s="19"/>
      <c r="T24" s="19"/>
      <c r="U24" s="19"/>
    </row>
    <row r="25" spans="1:21" outlineLevel="1">
      <c r="A25" s="25"/>
      <c r="B25" s="31"/>
      <c r="C25" s="31" t="s">
        <v>4647</v>
      </c>
      <c r="D25" s="4" t="s">
        <v>4796</v>
      </c>
      <c r="E25" s="31"/>
      <c r="F25" s="19"/>
      <c r="G25" s="19"/>
      <c r="H25" s="19"/>
      <c r="I25" s="19" t="s">
        <v>62</v>
      </c>
      <c r="J25" s="19" t="s">
        <v>3892</v>
      </c>
      <c r="K25" s="19" t="s">
        <v>4798</v>
      </c>
      <c r="L25" s="19"/>
      <c r="M25" s="19"/>
      <c r="N25" s="19"/>
      <c r="O25" s="19"/>
      <c r="P25" s="19"/>
      <c r="Q25" s="19"/>
      <c r="R25" s="19"/>
      <c r="S25" s="19"/>
      <c r="T25" s="19"/>
      <c r="U25" s="19"/>
    </row>
    <row r="26" spans="1:21"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row>
    <row r="27" spans="1:21" outlineLevel="1">
      <c r="A27" s="25"/>
      <c r="B27" s="31"/>
      <c r="C27" s="31" t="s">
        <v>4648</v>
      </c>
      <c r="D27" s="4" t="s">
        <v>4796</v>
      </c>
      <c r="E27" s="31"/>
      <c r="F27" s="19" t="s">
        <v>4810</v>
      </c>
      <c r="G27" s="19" t="s">
        <v>4682</v>
      </c>
      <c r="H27" s="19" t="str">
        <f t="shared" si="0"/>
        <v>$A$175</v>
      </c>
      <c r="I27" s="19" t="s">
        <v>11</v>
      </c>
      <c r="J27" s="19"/>
      <c r="K27" s="19"/>
      <c r="L27" s="19"/>
      <c r="M27" s="19"/>
      <c r="N27" s="19"/>
      <c r="O27" s="19"/>
      <c r="P27" s="19"/>
      <c r="Q27" s="19"/>
      <c r="R27" s="19"/>
      <c r="S27" s="19"/>
      <c r="T27" s="19"/>
      <c r="U27" s="19"/>
    </row>
    <row r="28" spans="1:21" outlineLevel="1">
      <c r="A28" s="25"/>
      <c r="B28" s="31"/>
      <c r="C28" s="31"/>
      <c r="D28" s="31"/>
      <c r="E28" s="31"/>
      <c r="F28" s="19" t="s">
        <v>4808</v>
      </c>
      <c r="G28" s="19" t="s">
        <v>4747</v>
      </c>
      <c r="H28" s="19" t="str">
        <f t="shared" si="0"/>
        <v>$A$246</v>
      </c>
      <c r="I28" s="19" t="s">
        <v>23</v>
      </c>
      <c r="J28" s="19"/>
      <c r="K28" s="19"/>
      <c r="L28" s="19"/>
      <c r="M28" s="19"/>
      <c r="N28" s="19"/>
      <c r="O28" s="19"/>
      <c r="P28" s="19"/>
      <c r="Q28" s="19"/>
      <c r="R28" s="19"/>
      <c r="S28" s="19"/>
      <c r="T28" s="19"/>
      <c r="U28" s="19"/>
    </row>
    <row r="29" spans="1:21" outlineLevel="1">
      <c r="A29" s="25"/>
      <c r="B29" s="31"/>
      <c r="C29" s="31" t="s">
        <v>4800</v>
      </c>
      <c r="D29" s="5" t="s">
        <v>3892</v>
      </c>
      <c r="E29" s="31"/>
      <c r="F29" s="19" t="s">
        <v>4809</v>
      </c>
      <c r="G29" s="19" t="s">
        <v>4748</v>
      </c>
      <c r="H29" s="19" t="str">
        <f t="shared" si="0"/>
        <v>$A$322</v>
      </c>
      <c r="I29" s="19" t="s">
        <v>442</v>
      </c>
      <c r="J29" s="19"/>
      <c r="K29" s="19"/>
      <c r="L29" s="19"/>
      <c r="M29" s="19"/>
      <c r="N29" s="19"/>
      <c r="O29" s="19"/>
      <c r="P29" s="19"/>
      <c r="Q29" s="19"/>
      <c r="R29" s="19"/>
      <c r="S29" s="19"/>
      <c r="T29" s="19"/>
      <c r="U29" s="19"/>
    </row>
    <row r="30" spans="1:21" outlineLevel="1">
      <c r="A30" s="25"/>
      <c r="B30" s="31"/>
      <c r="C30" s="31"/>
      <c r="D30" s="31"/>
      <c r="E30" s="31"/>
      <c r="F30" s="19" t="s">
        <v>4811</v>
      </c>
      <c r="G30" s="19" t="s">
        <v>4750</v>
      </c>
      <c r="H30" s="19" t="str">
        <f t="shared" si="0"/>
        <v>$A$427</v>
      </c>
      <c r="I30" s="19" t="s">
        <v>39</v>
      </c>
      <c r="J30" s="19"/>
      <c r="K30" s="19"/>
      <c r="L30" s="19"/>
      <c r="M30" s="19"/>
      <c r="N30" s="19"/>
      <c r="O30" s="19"/>
      <c r="P30" s="19"/>
      <c r="Q30" s="19"/>
      <c r="R30" s="19"/>
      <c r="S30" s="19"/>
      <c r="T30" s="19"/>
      <c r="U30" s="19"/>
    </row>
    <row r="31" spans="1:21" outlineLevel="1">
      <c r="A31" s="25"/>
      <c r="B31" s="31"/>
      <c r="C31" s="31"/>
      <c r="D31" s="31"/>
      <c r="E31" s="31"/>
      <c r="F31" s="19" t="s">
        <v>4812</v>
      </c>
      <c r="G31" s="19" t="s">
        <v>4768</v>
      </c>
      <c r="H31" s="19" t="str">
        <f t="shared" si="0"/>
        <v>$A$447</v>
      </c>
      <c r="I31" s="19" t="s">
        <v>6</v>
      </c>
      <c r="J31" s="19"/>
      <c r="K31" s="19"/>
      <c r="L31" s="19"/>
      <c r="M31" s="19"/>
      <c r="N31" s="19"/>
      <c r="O31" s="19"/>
      <c r="P31" s="19"/>
      <c r="Q31" s="19"/>
      <c r="R31" s="19"/>
      <c r="S31" s="19"/>
      <c r="T31" s="19"/>
      <c r="U31" s="19"/>
    </row>
    <row r="32" spans="1:21" outlineLevel="1">
      <c r="A32" s="25"/>
      <c r="B32" s="25"/>
      <c r="C32" s="25"/>
      <c r="D32" s="25"/>
      <c r="E32" s="25"/>
      <c r="F32" s="19"/>
      <c r="G32" s="19"/>
      <c r="H32" s="19"/>
      <c r="I32" s="19" t="s">
        <v>26</v>
      </c>
      <c r="J32" s="19"/>
      <c r="K32" s="19"/>
      <c r="L32" s="19"/>
      <c r="M32" s="19"/>
      <c r="N32" s="19"/>
      <c r="O32" s="19"/>
      <c r="P32" s="19"/>
      <c r="Q32" s="19"/>
      <c r="R32" s="19"/>
      <c r="S32" s="19"/>
      <c r="T32" s="19"/>
      <c r="U32" s="19"/>
    </row>
    <row r="33" spans="1:44" ht="114" customHeight="1" outlineLevel="1">
      <c r="A33" s="25"/>
      <c r="B33" s="25"/>
      <c r="C33" s="25"/>
      <c r="D33" s="25"/>
      <c r="E33" s="32"/>
      <c r="F33" s="19"/>
      <c r="G33" s="19"/>
      <c r="H33" s="19"/>
      <c r="I33" s="19"/>
      <c r="J33" s="19"/>
      <c r="K33" s="19"/>
      <c r="L33" s="19"/>
      <c r="M33" s="19"/>
      <c r="N33" s="19"/>
      <c r="O33" s="19"/>
      <c r="P33" s="19"/>
      <c r="Q33" s="19"/>
      <c r="R33" s="19"/>
      <c r="S33" s="19"/>
      <c r="T33" s="19"/>
      <c r="U33" s="19"/>
    </row>
    <row r="34" spans="1:44" ht="21" outlineLevel="1">
      <c r="A34" s="25"/>
      <c r="B34" s="25"/>
      <c r="C34" s="25"/>
      <c r="D34" s="33" t="s">
        <v>4801</v>
      </c>
      <c r="F34" s="19"/>
      <c r="G34" s="19"/>
      <c r="H34" s="19"/>
      <c r="I34" s="19"/>
      <c r="J34" s="19"/>
      <c r="K34" s="19"/>
      <c r="L34" s="19"/>
      <c r="M34" s="19"/>
      <c r="N34" s="19"/>
      <c r="O34" s="19"/>
      <c r="P34" s="19"/>
      <c r="Q34" s="19"/>
      <c r="R34" s="19"/>
      <c r="S34" s="19"/>
      <c r="T34" s="19"/>
      <c r="U34" s="19"/>
    </row>
    <row r="35" spans="1:44" ht="15.75" outlineLevel="1">
      <c r="A35" s="25"/>
      <c r="B35" s="34" t="s">
        <v>4649</v>
      </c>
      <c r="C35" s="25"/>
      <c r="D35" s="21" t="str">
        <f t="shared" ref="D35:D40" si="1">HYPERLINK("#"&amp;H26,G26)</f>
        <v>OUTPUT INDICATORS FOR QUARTERLY REPORTING</v>
      </c>
      <c r="F35" s="19"/>
      <c r="G35" s="19"/>
      <c r="H35" s="19"/>
      <c r="I35" s="19"/>
      <c r="J35" s="19"/>
      <c r="K35" s="19"/>
      <c r="L35" s="19"/>
      <c r="M35" s="19"/>
      <c r="N35" s="19"/>
      <c r="O35" s="19"/>
      <c r="P35" s="19"/>
      <c r="Q35" s="19"/>
      <c r="R35" s="19"/>
      <c r="S35" s="19"/>
      <c r="T35" s="19"/>
      <c r="U35" s="19"/>
    </row>
    <row r="36" spans="1:44" outlineLevel="1">
      <c r="A36" s="25"/>
      <c r="B36" s="3"/>
      <c r="C36" s="35" t="s">
        <v>4650</v>
      </c>
      <c r="D36" s="21" t="str">
        <f t="shared" si="1"/>
        <v>COMPLIANCE INDICATORS FOR QUARTERLY REPORTING</v>
      </c>
      <c r="F36" s="19"/>
      <c r="G36" s="19"/>
      <c r="H36" s="19"/>
      <c r="I36" s="19"/>
      <c r="J36" s="19"/>
      <c r="K36" s="19"/>
      <c r="L36" s="19"/>
      <c r="M36" s="19"/>
      <c r="N36" s="19"/>
      <c r="O36" s="19"/>
      <c r="P36" s="19"/>
      <c r="Q36" s="19"/>
      <c r="R36" s="19"/>
      <c r="S36" s="19"/>
      <c r="T36" s="19"/>
      <c r="U36" s="19"/>
    </row>
    <row r="37" spans="1:44" outlineLevel="1">
      <c r="A37" s="25"/>
      <c r="B37" s="4"/>
      <c r="C37" s="35" t="s">
        <v>4651</v>
      </c>
      <c r="D37" s="21" t="str">
        <f t="shared" si="1"/>
        <v>OUTPUT INDICATORS FOR ANNUAL REPORTING</v>
      </c>
      <c r="F37" s="19"/>
      <c r="G37" s="19"/>
      <c r="H37" s="19"/>
      <c r="I37" s="19"/>
      <c r="J37" s="19"/>
      <c r="K37" s="19"/>
      <c r="L37" s="19"/>
      <c r="M37" s="19"/>
      <c r="N37" s="19"/>
      <c r="O37" s="19"/>
      <c r="P37" s="19"/>
      <c r="Q37" s="19"/>
      <c r="R37" s="19"/>
      <c r="S37" s="19"/>
      <c r="T37" s="19"/>
      <c r="U37" s="19"/>
    </row>
    <row r="38" spans="1:44" outlineLevel="1">
      <c r="A38" s="25"/>
      <c r="B38" s="5"/>
      <c r="C38" s="35" t="s">
        <v>4652</v>
      </c>
      <c r="D38" s="21" t="str">
        <f t="shared" si="1"/>
        <v>OUTCOME INDICATORS FOR ANNUAL REPORTING</v>
      </c>
      <c r="F38" s="19"/>
      <c r="G38" s="19"/>
      <c r="H38" s="2"/>
      <c r="I38" s="2"/>
      <c r="J38" s="2"/>
      <c r="K38" s="2"/>
      <c r="L38" s="2"/>
      <c r="M38" s="2"/>
      <c r="N38" s="2"/>
      <c r="O38" s="2"/>
      <c r="P38" s="2"/>
      <c r="Q38" s="19"/>
      <c r="R38" s="19"/>
      <c r="S38" s="19"/>
      <c r="T38" s="19"/>
      <c r="U38" s="19"/>
    </row>
    <row r="39" spans="1:44" outlineLevel="1">
      <c r="A39" s="25"/>
      <c r="B39" s="36"/>
      <c r="C39" s="37" t="s">
        <v>4653</v>
      </c>
      <c r="D39" s="21" t="str">
        <f t="shared" si="1"/>
        <v>COMPLIANCE INDICATORS FOR ANNUAL REPORTING</v>
      </c>
      <c r="F39" s="19"/>
      <c r="G39" s="19"/>
      <c r="H39" s="2"/>
      <c r="I39" s="2"/>
      <c r="J39" s="2"/>
      <c r="K39" s="2"/>
      <c r="L39" s="2"/>
      <c r="M39" s="2"/>
      <c r="N39" s="2"/>
      <c r="O39" s="2"/>
      <c r="P39" s="2"/>
      <c r="Q39" s="19"/>
      <c r="R39" s="19"/>
      <c r="S39" s="19"/>
      <c r="T39" s="19"/>
      <c r="U39" s="19"/>
    </row>
    <row r="40" spans="1:44" outlineLevel="1">
      <c r="A40" s="25"/>
      <c r="B40" s="6"/>
      <c r="C40" s="35" t="s">
        <v>4654</v>
      </c>
      <c r="D40" s="21" t="str">
        <f t="shared" si="1"/>
        <v>COMPLIANCE QUESTIONS FOR ANNUAL REPORTING</v>
      </c>
      <c r="F40" s="19"/>
      <c r="G40" s="19"/>
      <c r="H40" s="2"/>
      <c r="I40" s="2"/>
      <c r="J40" s="2"/>
      <c r="K40" s="2"/>
      <c r="L40" s="2"/>
      <c r="M40" s="2"/>
      <c r="N40" s="2"/>
      <c r="O40" s="2"/>
      <c r="P40" s="2"/>
      <c r="Q40" s="19"/>
      <c r="R40" s="19"/>
      <c r="S40" s="19"/>
      <c r="T40" s="19"/>
      <c r="U40" s="19"/>
    </row>
    <row r="41" spans="1:44" s="19" customFormat="1" outlineLevel="1"/>
    <row r="42" spans="1:44" s="14" customFormat="1" ht="40.5" customHeight="1">
      <c r="A42" s="30"/>
      <c r="B42" s="38"/>
      <c r="C42" s="37"/>
      <c r="D42" s="30"/>
      <c r="E42" s="48">
        <f>AG46</f>
        <v>0</v>
      </c>
      <c r="F42" s="48">
        <f t="shared" ref="F42:O42" si="2">AH46</f>
        <v>0</v>
      </c>
      <c r="G42" s="48">
        <f t="shared" si="2"/>
        <v>0</v>
      </c>
      <c r="H42" s="48">
        <f t="shared" si="2"/>
        <v>0</v>
      </c>
      <c r="I42" s="48">
        <f t="shared" si="2"/>
        <v>0</v>
      </c>
      <c r="J42" s="48">
        <f t="shared" si="2"/>
        <v>0</v>
      </c>
      <c r="K42" s="48">
        <f t="shared" si="2"/>
        <v>0</v>
      </c>
      <c r="L42" s="48">
        <f t="shared" si="2"/>
        <v>0</v>
      </c>
      <c r="M42" s="48">
        <f t="shared" si="2"/>
        <v>0</v>
      </c>
      <c r="N42" s="48">
        <f t="shared" si="2"/>
        <v>0</v>
      </c>
      <c r="O42" s="48">
        <f t="shared" si="2"/>
        <v>0</v>
      </c>
      <c r="P42" s="19"/>
      <c r="Q42" s="19"/>
      <c r="R42" s="19"/>
      <c r="S42" s="19"/>
      <c r="T42" s="19"/>
      <c r="U42" s="19"/>
      <c r="X42" s="19"/>
      <c r="Y42" s="19"/>
      <c r="Z42" s="19"/>
      <c r="AA42" s="19"/>
      <c r="AB42" s="19"/>
      <c r="AC42" s="19"/>
      <c r="AD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19" t="s">
        <v>0</v>
      </c>
      <c r="Y43" s="19" t="s">
        <v>1</v>
      </c>
      <c r="Z43" s="19" t="s">
        <v>3</v>
      </c>
      <c r="AA43" s="19" t="s">
        <v>2</v>
      </c>
      <c r="AB43" s="19"/>
      <c r="AC43" s="19"/>
      <c r="AD43" s="19"/>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19" t="s">
        <v>4</v>
      </c>
      <c r="Y44" s="19" t="s">
        <v>5</v>
      </c>
      <c r="Z44" s="19" t="s">
        <v>524</v>
      </c>
      <c r="AA44" s="19" t="s">
        <v>6</v>
      </c>
      <c r="AB44" s="19"/>
      <c r="AC44" s="19" t="e">
        <f t="array" aca="1" ref="AC44" ca="1">_xlfn._xlws.SORT(_xlfn._xlws.FILTER(T_All_Munics12[Name],(T_All_Munics12[Province]=D23)*(T_All_Munics12[Type]=D29),"..."))</f>
        <v>#NAME?</v>
      </c>
      <c r="AD44" s="19" t="e">
        <f t="array" aca="1" ref="AD44" ca="1">_xlfn._xlws.SORT(_xlfn._xlws.FILTER(T_All_Munics12[Code],(T_All_Munics12[Province]=D23)*(T_All_Munics12[Type]=D29),"..."))</f>
        <v>#NAME?</v>
      </c>
      <c r="AG44" s="19">
        <v>184</v>
      </c>
      <c r="AH44" s="19">
        <v>31</v>
      </c>
      <c r="AI44" s="19">
        <v>64</v>
      </c>
      <c r="AJ44" s="19">
        <v>41</v>
      </c>
      <c r="AK44" s="19">
        <v>200</v>
      </c>
      <c r="AL44" s="19">
        <v>41</v>
      </c>
      <c r="AM44" s="19">
        <v>200</v>
      </c>
      <c r="AN44" s="19">
        <v>41</v>
      </c>
      <c r="AO44" s="19">
        <v>200</v>
      </c>
      <c r="AP44" s="19">
        <v>64</v>
      </c>
      <c r="AQ44" s="19">
        <v>422</v>
      </c>
      <c r="AR44" s="19" t="s">
        <v>4803</v>
      </c>
    </row>
    <row r="45" spans="1:44" s="14" customFormat="1" ht="30">
      <c r="A45" s="11"/>
      <c r="B45" s="11" t="s">
        <v>557</v>
      </c>
      <c r="C45" s="11" t="s">
        <v>558</v>
      </c>
      <c r="D45" s="11" t="s">
        <v>556</v>
      </c>
      <c r="E45" s="3"/>
      <c r="F45" s="36"/>
      <c r="G45" s="3"/>
      <c r="H45" s="3"/>
      <c r="I45" s="5" t="str">
        <f>IF(ISNUMBER(I46), I46, "")</f>
        <v/>
      </c>
      <c r="J45" s="3"/>
      <c r="K45" s="5" t="str">
        <f>IF(ISNUMBER(K46), K46, "")</f>
        <v/>
      </c>
      <c r="L45" s="3"/>
      <c r="M45" s="5" t="str">
        <f>IF(ISNUMBER(M46), M46, "")</f>
        <v/>
      </c>
      <c r="N45" s="3"/>
      <c r="O45" s="5" t="str">
        <f>IF(ISNUMBER(O46), O46, "")</f>
        <v/>
      </c>
      <c r="P45" s="12"/>
      <c r="Q45" s="12"/>
      <c r="R45" s="12"/>
      <c r="S45" s="12"/>
      <c r="T45" s="12"/>
      <c r="U45" s="12"/>
      <c r="X45" s="19" t="s">
        <v>7</v>
      </c>
      <c r="Y45" s="19" t="s">
        <v>8</v>
      </c>
      <c r="Z45" s="19" t="s">
        <v>524</v>
      </c>
      <c r="AA45" s="19" t="s">
        <v>6</v>
      </c>
      <c r="AB45" s="19"/>
      <c r="AC45" s="19"/>
      <c r="AD45" s="19"/>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569</v>
      </c>
      <c r="C46" s="13" t="s">
        <v>570</v>
      </c>
      <c r="D46" s="13" t="s">
        <v>556</v>
      </c>
      <c r="E46" s="36"/>
      <c r="F46" s="36"/>
      <c r="G46" s="36"/>
      <c r="H46" s="36"/>
      <c r="I46" s="4"/>
      <c r="J46" s="36"/>
      <c r="K46" s="4"/>
      <c r="L46" s="36"/>
      <c r="M46" s="4"/>
      <c r="N46" s="36"/>
      <c r="O46" s="4"/>
      <c r="P46" s="36"/>
      <c r="Q46" s="36"/>
      <c r="R46" s="36"/>
      <c r="S46" s="12"/>
      <c r="T46" s="12"/>
      <c r="U46" s="12"/>
      <c r="X46" s="19" t="s">
        <v>9</v>
      </c>
      <c r="Y46" s="19" t="s">
        <v>10</v>
      </c>
      <c r="Z46" s="19" t="s">
        <v>524</v>
      </c>
      <c r="AA46" s="19" t="s">
        <v>11</v>
      </c>
      <c r="AB46" s="19"/>
      <c r="AC46" s="19"/>
      <c r="AD46" s="19"/>
      <c r="AG46" s="19">
        <f t="array" ref="AG46">SUM(IF(LEN(E45:E471)&gt;0,1,0))/AG44</f>
        <v>0</v>
      </c>
      <c r="AH46" s="19">
        <f t="array" ref="AH46">SUM(IF(LEN(F45:F471)&gt;0,1,0))/AH44</f>
        <v>0</v>
      </c>
      <c r="AI46" s="19">
        <f t="array" ref="AI46">SUM(IF(LEN(G45:G471)&gt;0,1,0))/AI44</f>
        <v>0</v>
      </c>
      <c r="AJ46" s="19">
        <f t="array" ref="AJ46">SUM(IF(LEN(H45:H471)&gt;0,1,0))/AJ44</f>
        <v>0</v>
      </c>
      <c r="AK46" s="19">
        <f t="array" ref="AK46">SUM(IF(LEN(I45:I471)&gt;0,1,0))/AK44</f>
        <v>0</v>
      </c>
      <c r="AL46" s="19">
        <f t="array" ref="AL46">SUM(IF(LEN(J45:J471)&gt;0,1,0))/AL44</f>
        <v>0</v>
      </c>
      <c r="AM46" s="19">
        <f t="array" ref="AM46">SUM(IF(LEN(K45:K471)&gt;0,1,0))/AM44</f>
        <v>0</v>
      </c>
      <c r="AN46" s="19">
        <f t="array" ref="AN46">SUM(IF(LEN(L45:L471)&gt;0,1,0))/AN44</f>
        <v>0</v>
      </c>
      <c r="AO46" s="19">
        <f t="array" ref="AO46">SUM(IF(LEN(M45:M471)&gt;0,1,0))/AO44</f>
        <v>0</v>
      </c>
      <c r="AP46" s="19">
        <f t="array" ref="AP46">SUM(IF(LEN(N45:N471)&gt;0,1,0))/AP44</f>
        <v>0</v>
      </c>
      <c r="AQ46" s="19">
        <f t="array" ref="AQ46">SUM(IF(LEN(O45:O471)&gt;0,1,0))/AQ44</f>
        <v>0</v>
      </c>
      <c r="AR46" s="19" t="s">
        <v>4815</v>
      </c>
    </row>
    <row r="47" spans="1:44" s="14" customFormat="1" ht="30">
      <c r="A47" s="11"/>
      <c r="B47" s="11" t="s">
        <v>699</v>
      </c>
      <c r="C47" s="11" t="s">
        <v>700</v>
      </c>
      <c r="D47" s="11" t="s">
        <v>556</v>
      </c>
      <c r="E47" s="3"/>
      <c r="F47" s="36"/>
      <c r="G47" s="3"/>
      <c r="H47" s="3"/>
      <c r="I47" s="5" t="str">
        <f>IF(AND(ISNUMBER(I48),ISNUMBER(I49)), I48/I49, "")</f>
        <v/>
      </c>
      <c r="J47" s="3"/>
      <c r="K47" s="5" t="str">
        <f>IF(AND(ISNUMBER(K48),ISNUMBER(K49)), K48/K49, "")</f>
        <v/>
      </c>
      <c r="L47" s="3"/>
      <c r="M47" s="5" t="str">
        <f>IF(AND(ISNUMBER(M48),ISNUMBER(M49)), M48/M49, "")</f>
        <v/>
      </c>
      <c r="N47" s="3"/>
      <c r="O47" s="5" t="str">
        <f>IF(AND(ISNUMBER(O48),ISNUMBER(O49)), O48/O49, "")</f>
        <v/>
      </c>
      <c r="P47" s="12"/>
      <c r="Q47" s="12"/>
      <c r="R47" s="12"/>
      <c r="S47" s="12"/>
      <c r="T47" s="12"/>
      <c r="U47" s="12"/>
      <c r="X47" s="19" t="s">
        <v>12</v>
      </c>
      <c r="Y47" s="19" t="s">
        <v>13</v>
      </c>
      <c r="Z47" s="19" t="s">
        <v>3892</v>
      </c>
      <c r="AA47" s="19" t="s">
        <v>11</v>
      </c>
      <c r="AB47" s="19"/>
      <c r="AC47" s="19"/>
      <c r="AD47" s="19"/>
      <c r="AG47" s="19">
        <f>1-AG46</f>
        <v>1</v>
      </c>
      <c r="AH47" s="19">
        <f t="shared" ref="AH47:AQ47" si="3">1-AH46</f>
        <v>1</v>
      </c>
      <c r="AI47" s="19">
        <f t="shared" si="3"/>
        <v>1</v>
      </c>
      <c r="AJ47" s="19">
        <f t="shared" si="3"/>
        <v>1</v>
      </c>
      <c r="AK47" s="19">
        <f t="shared" si="3"/>
        <v>1</v>
      </c>
      <c r="AL47" s="19">
        <f t="shared" si="3"/>
        <v>1</v>
      </c>
      <c r="AM47" s="19">
        <f t="shared" si="3"/>
        <v>1</v>
      </c>
      <c r="AN47" s="19">
        <f t="shared" si="3"/>
        <v>1</v>
      </c>
      <c r="AO47" s="19">
        <f t="shared" si="3"/>
        <v>1</v>
      </c>
      <c r="AP47" s="19">
        <f t="shared" si="3"/>
        <v>1</v>
      </c>
      <c r="AQ47" s="19">
        <f t="shared" si="3"/>
        <v>1</v>
      </c>
      <c r="AR47" s="19" t="s">
        <v>4813</v>
      </c>
    </row>
    <row r="48" spans="1:44" s="41" customFormat="1">
      <c r="A48" s="13"/>
      <c r="B48" s="13" t="s">
        <v>708</v>
      </c>
      <c r="C48" s="13" t="s">
        <v>709</v>
      </c>
      <c r="D48" s="13" t="s">
        <v>556</v>
      </c>
      <c r="E48" s="36"/>
      <c r="F48" s="36"/>
      <c r="G48" s="36"/>
      <c r="H48" s="36"/>
      <c r="I48" s="4"/>
      <c r="J48" s="36"/>
      <c r="K48" s="4"/>
      <c r="L48" s="36"/>
      <c r="M48" s="4"/>
      <c r="N48" s="36"/>
      <c r="O48" s="4"/>
      <c r="P48" s="36"/>
      <c r="Q48" s="36"/>
      <c r="R48" s="36"/>
      <c r="S48" s="12"/>
      <c r="T48" s="12"/>
      <c r="U48" s="12"/>
      <c r="X48" s="19" t="s">
        <v>14</v>
      </c>
      <c r="Y48" s="19" t="s">
        <v>15</v>
      </c>
      <c r="Z48" s="19" t="s">
        <v>525</v>
      </c>
      <c r="AA48" s="19" t="s">
        <v>16</v>
      </c>
      <c r="AB48" s="19"/>
      <c r="AC48" s="19"/>
      <c r="AD48" s="19"/>
      <c r="AG48" s="19">
        <f t="array" ref="AG48">SUM((LEN(E45:E471)&gt;0)*($D45:$D471="Priority"))/AG45</f>
        <v>0</v>
      </c>
      <c r="AH48" s="19">
        <f t="array" ref="AH48">SUM((LEN(F45:F471)&gt;0)*($D45:$D471="Priority"))/AH45</f>
        <v>0</v>
      </c>
      <c r="AI48" s="19">
        <f t="array" ref="AI48">SUM((LEN(G45:G471)&gt;0)*($D45:$D471="Priority"))/AI45</f>
        <v>0</v>
      </c>
      <c r="AJ48" s="19">
        <f t="array" ref="AJ48">SUM((LEN(H45:H471)&gt;0)*($D45:$D471="Priority"))/AJ45</f>
        <v>0</v>
      </c>
      <c r="AK48" s="19">
        <f t="array" ref="AK48">SUM((LEN(I45:I471)&gt;0)*($D45:$D471="Priority"))/AK45</f>
        <v>0</v>
      </c>
      <c r="AL48" s="19">
        <f t="array" ref="AL48">SUM((LEN(J45:J471)&gt;0)*($D45:$D471="Priority"))/AL45</f>
        <v>0</v>
      </c>
      <c r="AM48" s="19">
        <f t="array" ref="AM48">SUM((LEN(K45:K471)&gt;0)*($D45:$D471="Priority"))/AM45</f>
        <v>0</v>
      </c>
      <c r="AN48" s="19">
        <f t="array" ref="AN48">SUM((LEN(L45:L471)&gt;0)*($D45:$D471="Priority"))/AN45</f>
        <v>0</v>
      </c>
      <c r="AO48" s="19">
        <f t="array" ref="AO48">SUM((LEN(M45:M471)&gt;0)*($D45:$D471="Priority"))/AO45</f>
        <v>0</v>
      </c>
      <c r="AP48" s="19">
        <f t="array" ref="AP48">SUM((LEN(N45:N471)&gt;0)*($D45:$D471="Priority"))/AP45</f>
        <v>0</v>
      </c>
      <c r="AQ48" s="19">
        <f t="array" ref="AQ48">SUM((LEN(O45:O471)&gt;0)*($D45:$D471="Priority"))/AQ45</f>
        <v>0</v>
      </c>
      <c r="AR48" s="19" t="s">
        <v>4804</v>
      </c>
    </row>
    <row r="49" spans="1:44" s="14" customFormat="1">
      <c r="A49" s="13"/>
      <c r="B49" s="13" t="s">
        <v>713</v>
      </c>
      <c r="C49" s="13" t="s">
        <v>714</v>
      </c>
      <c r="D49" s="13" t="s">
        <v>556</v>
      </c>
      <c r="E49" s="36"/>
      <c r="F49" s="36"/>
      <c r="G49" s="36"/>
      <c r="H49" s="36"/>
      <c r="I49" s="4"/>
      <c r="J49" s="36"/>
      <c r="K49" s="4"/>
      <c r="L49" s="36"/>
      <c r="M49" s="4"/>
      <c r="N49" s="36"/>
      <c r="O49" s="4"/>
      <c r="P49" s="36"/>
      <c r="Q49" s="36"/>
      <c r="R49" s="36"/>
      <c r="S49" s="12"/>
      <c r="T49" s="12"/>
      <c r="U49" s="12"/>
      <c r="X49" s="19" t="s">
        <v>17</v>
      </c>
      <c r="Y49" s="19" t="s">
        <v>18</v>
      </c>
      <c r="Z49" s="19" t="s">
        <v>524</v>
      </c>
      <c r="AA49" s="19" t="s">
        <v>16</v>
      </c>
      <c r="AB49" s="19"/>
      <c r="AC49" s="19"/>
      <c r="AD49" s="19"/>
      <c r="AG49" s="19">
        <f>1-AG48</f>
        <v>1</v>
      </c>
      <c r="AH49" s="19">
        <f t="shared" ref="AH49:AQ49" si="4">1-AH48</f>
        <v>1</v>
      </c>
      <c r="AI49" s="19">
        <f t="shared" si="4"/>
        <v>1</v>
      </c>
      <c r="AJ49" s="19">
        <f t="shared" si="4"/>
        <v>1</v>
      </c>
      <c r="AK49" s="19">
        <f t="shared" si="4"/>
        <v>1</v>
      </c>
      <c r="AL49" s="19">
        <f t="shared" si="4"/>
        <v>1</v>
      </c>
      <c r="AM49" s="19">
        <f t="shared" si="4"/>
        <v>1</v>
      </c>
      <c r="AN49" s="19">
        <f t="shared" si="4"/>
        <v>1</v>
      </c>
      <c r="AO49" s="19">
        <f t="shared" si="4"/>
        <v>1</v>
      </c>
      <c r="AP49" s="19">
        <f t="shared" si="4"/>
        <v>1</v>
      </c>
      <c r="AQ49" s="19">
        <f t="shared" si="4"/>
        <v>1</v>
      </c>
      <c r="AR49" s="19" t="s">
        <v>4814</v>
      </c>
    </row>
    <row r="50" spans="1:44" s="14" customFormat="1">
      <c r="A50" s="11"/>
      <c r="B50" s="11" t="s">
        <v>738</v>
      </c>
      <c r="C50" s="11" t="s">
        <v>739</v>
      </c>
      <c r="D50" s="11" t="s">
        <v>556</v>
      </c>
      <c r="E50" s="3"/>
      <c r="F50" s="36"/>
      <c r="G50" s="3"/>
      <c r="H50" s="3"/>
      <c r="I50" s="5" t="str">
        <f>IF(AND(ISNUMBER(I51),ISNUMBER(I52)), I51/I52, "")</f>
        <v/>
      </c>
      <c r="J50" s="3"/>
      <c r="K50" s="5" t="str">
        <f>IF(AND(ISNUMBER(K51),ISNUMBER(K52)), K51/K52, "")</f>
        <v/>
      </c>
      <c r="L50" s="3"/>
      <c r="M50" s="5" t="str">
        <f>IF(AND(ISNUMBER(M51),ISNUMBER(M52)), M51/M52, "")</f>
        <v/>
      </c>
      <c r="N50" s="3"/>
      <c r="O50" s="5" t="str">
        <f>IF(AND(ISNUMBER(O51),ISNUMBER(O52)), O51/O52, "")</f>
        <v/>
      </c>
      <c r="P50" s="12"/>
      <c r="Q50" s="12"/>
      <c r="R50" s="12"/>
      <c r="S50" s="12"/>
      <c r="T50" s="12"/>
      <c r="U50" s="12"/>
      <c r="X50" s="19" t="s">
        <v>19</v>
      </c>
      <c r="Y50" s="19" t="s">
        <v>20</v>
      </c>
      <c r="Z50" s="19" t="s">
        <v>525</v>
      </c>
      <c r="AA50" s="19" t="s">
        <v>11</v>
      </c>
      <c r="AB50" s="19"/>
      <c r="AC50" s="19"/>
      <c r="AD50" s="19"/>
    </row>
    <row r="51" spans="1:44" s="41" customFormat="1">
      <c r="A51" s="13"/>
      <c r="B51" s="13" t="s">
        <v>745</v>
      </c>
      <c r="C51" s="13" t="s">
        <v>746</v>
      </c>
      <c r="D51" s="13" t="s">
        <v>556</v>
      </c>
      <c r="E51" s="36"/>
      <c r="F51" s="36"/>
      <c r="G51" s="36"/>
      <c r="H51" s="36"/>
      <c r="I51" s="4"/>
      <c r="J51" s="36"/>
      <c r="K51" s="4"/>
      <c r="L51" s="36"/>
      <c r="M51" s="4"/>
      <c r="N51" s="36"/>
      <c r="O51" s="4"/>
      <c r="P51" s="36"/>
      <c r="Q51" s="36"/>
      <c r="R51" s="36"/>
      <c r="S51" s="12"/>
      <c r="T51" s="12"/>
      <c r="U51" s="12"/>
      <c r="X51" s="19" t="s">
        <v>436</v>
      </c>
      <c r="Y51" s="19" t="s">
        <v>437</v>
      </c>
      <c r="Z51" s="19" t="s">
        <v>525</v>
      </c>
      <c r="AA51" s="19" t="s">
        <v>16</v>
      </c>
      <c r="AB51" s="19"/>
      <c r="AC51" s="19"/>
      <c r="AD51" s="19"/>
    </row>
    <row r="52" spans="1:44" s="14" customFormat="1">
      <c r="A52" s="13"/>
      <c r="B52" s="13" t="s">
        <v>751</v>
      </c>
      <c r="C52" s="13" t="s">
        <v>752</v>
      </c>
      <c r="D52" s="13" t="s">
        <v>556</v>
      </c>
      <c r="E52" s="36"/>
      <c r="F52" s="36"/>
      <c r="G52" s="36"/>
      <c r="H52" s="36"/>
      <c r="I52" s="4"/>
      <c r="J52" s="36"/>
      <c r="K52" s="4"/>
      <c r="L52" s="36"/>
      <c r="M52" s="4"/>
      <c r="N52" s="36"/>
      <c r="O52" s="4"/>
      <c r="P52" s="36"/>
      <c r="Q52" s="36"/>
      <c r="R52" s="36"/>
      <c r="S52" s="12"/>
      <c r="T52" s="12"/>
      <c r="U52" s="12"/>
      <c r="X52" s="19" t="s">
        <v>21</v>
      </c>
      <c r="Y52" s="19" t="s">
        <v>22</v>
      </c>
      <c r="Z52" s="19" t="s">
        <v>3892</v>
      </c>
      <c r="AA52" s="19" t="s">
        <v>23</v>
      </c>
      <c r="AB52" s="19"/>
      <c r="AC52" s="19"/>
      <c r="AD52" s="19"/>
    </row>
    <row r="53" spans="1:44" s="14" customFormat="1" ht="30">
      <c r="A53" s="11"/>
      <c r="B53" s="11" t="s">
        <v>1533</v>
      </c>
      <c r="C53" s="11" t="s">
        <v>1534</v>
      </c>
      <c r="D53" s="11" t="s">
        <v>556</v>
      </c>
      <c r="E53" s="3"/>
      <c r="F53" s="36"/>
      <c r="G53" s="3"/>
      <c r="H53" s="3"/>
      <c r="I53" s="5" t="str">
        <f>IF(AND(ISNUMBER(I54),ISNUMBER(I55)), I54/I55, "")</f>
        <v/>
      </c>
      <c r="J53" s="3"/>
      <c r="K53" s="5" t="str">
        <f>IF(AND(ISNUMBER(K54),ISNUMBER(K55)), K54/K55, "")</f>
        <v/>
      </c>
      <c r="L53" s="3"/>
      <c r="M53" s="5" t="str">
        <f>IF(AND(ISNUMBER(M54),ISNUMBER(M55)), M54/M55, "")</f>
        <v/>
      </c>
      <c r="N53" s="3"/>
      <c r="O53" s="5" t="str">
        <f>IF(AND(ISNUMBER(O54),ISNUMBER(O55)), O54/O55, "")</f>
        <v/>
      </c>
      <c r="P53" s="12"/>
      <c r="Q53" s="12"/>
      <c r="R53" s="12"/>
      <c r="S53" s="12"/>
      <c r="T53" s="12"/>
      <c r="U53" s="12"/>
      <c r="X53" s="19" t="s">
        <v>24</v>
      </c>
      <c r="Y53" s="19" t="s">
        <v>25</v>
      </c>
      <c r="Z53" s="19" t="s">
        <v>524</v>
      </c>
      <c r="AA53" s="19" t="s">
        <v>26</v>
      </c>
      <c r="AB53" s="19"/>
      <c r="AC53" s="19"/>
      <c r="AD53" s="19"/>
    </row>
    <row r="54" spans="1:44" s="14" customFormat="1" ht="45">
      <c r="A54" s="13"/>
      <c r="B54" s="13" t="s">
        <v>1542</v>
      </c>
      <c r="C54" s="13" t="s">
        <v>1543</v>
      </c>
      <c r="D54" s="13" t="s">
        <v>556</v>
      </c>
      <c r="E54" s="36"/>
      <c r="F54" s="36"/>
      <c r="G54" s="36"/>
      <c r="H54" s="36"/>
      <c r="I54" s="4"/>
      <c r="J54" s="36"/>
      <c r="K54" s="4"/>
      <c r="L54" s="36"/>
      <c r="M54" s="4"/>
      <c r="N54" s="36"/>
      <c r="O54" s="4"/>
      <c r="P54" s="36"/>
      <c r="Q54" s="36"/>
      <c r="R54" s="36"/>
      <c r="S54" s="12"/>
      <c r="T54" s="12"/>
      <c r="U54" s="12"/>
      <c r="X54" s="19" t="s">
        <v>27</v>
      </c>
      <c r="Y54" s="19" t="s">
        <v>28</v>
      </c>
      <c r="Z54" s="19" t="s">
        <v>524</v>
      </c>
      <c r="AA54" s="19" t="s">
        <v>23</v>
      </c>
      <c r="AB54" s="19"/>
      <c r="AC54" s="19"/>
      <c r="AD54" s="19"/>
    </row>
    <row r="55" spans="1:44" s="41" customFormat="1">
      <c r="A55" s="13"/>
      <c r="B55" s="13" t="s">
        <v>1547</v>
      </c>
      <c r="C55" s="13" t="s">
        <v>1548</v>
      </c>
      <c r="D55" s="13" t="s">
        <v>556</v>
      </c>
      <c r="E55" s="36"/>
      <c r="F55" s="36"/>
      <c r="G55" s="36"/>
      <c r="H55" s="36"/>
      <c r="I55" s="4"/>
      <c r="J55" s="36"/>
      <c r="K55" s="4"/>
      <c r="L55" s="36"/>
      <c r="M55" s="4"/>
      <c r="N55" s="36"/>
      <c r="O55" s="4"/>
      <c r="P55" s="36"/>
      <c r="Q55" s="36"/>
      <c r="R55" s="36"/>
      <c r="S55" s="12"/>
      <c r="T55" s="12"/>
      <c r="U55" s="12"/>
      <c r="X55" s="19" t="s">
        <v>29</v>
      </c>
      <c r="Y55" s="19" t="s">
        <v>30</v>
      </c>
      <c r="Z55" s="19" t="s">
        <v>524</v>
      </c>
      <c r="AA55" s="19" t="s">
        <v>26</v>
      </c>
      <c r="AB55" s="19"/>
      <c r="AC55" s="19"/>
      <c r="AD55" s="19"/>
    </row>
    <row r="56" spans="1:44" s="14" customFormat="1">
      <c r="A56" s="11"/>
      <c r="B56" s="11" t="s">
        <v>1734</v>
      </c>
      <c r="C56" s="11" t="s">
        <v>1735</v>
      </c>
      <c r="D56" s="11" t="s">
        <v>556</v>
      </c>
      <c r="E56" s="3"/>
      <c r="F56" s="36"/>
      <c r="G56" s="3"/>
      <c r="H56" s="3"/>
      <c r="I56" s="5" t="str">
        <f>IF(AND(ISNUMBER(I57),ISNUMBER(I58)), I57/I58, "")</f>
        <v/>
      </c>
      <c r="J56" s="3"/>
      <c r="K56" s="5" t="str">
        <f>IF(AND(ISNUMBER(K57),ISNUMBER(K58)), K57/K58, "")</f>
        <v/>
      </c>
      <c r="L56" s="3"/>
      <c r="M56" s="5" t="str">
        <f>IF(AND(ISNUMBER(M57),ISNUMBER(M58)), M57/M58, "")</f>
        <v/>
      </c>
      <c r="N56" s="3"/>
      <c r="O56" s="5" t="str">
        <f>IF(AND(ISNUMBER(O57),ISNUMBER(O58)), O57/O58, "")</f>
        <v/>
      </c>
      <c r="P56" s="12"/>
      <c r="Q56" s="12"/>
      <c r="R56" s="12"/>
      <c r="S56" s="12"/>
      <c r="T56" s="12"/>
      <c r="U56" s="12"/>
      <c r="X56" s="19" t="s">
        <v>31</v>
      </c>
      <c r="Y56" s="19" t="s">
        <v>32</v>
      </c>
      <c r="Z56" s="19" t="s">
        <v>524</v>
      </c>
      <c r="AA56" s="19" t="s">
        <v>11</v>
      </c>
      <c r="AB56" s="19"/>
      <c r="AC56" s="19"/>
      <c r="AD56" s="19"/>
    </row>
    <row r="57" spans="1:44" s="14" customFormat="1">
      <c r="A57" s="13"/>
      <c r="B57" s="13" t="s">
        <v>1743</v>
      </c>
      <c r="C57" s="13" t="s">
        <v>1744</v>
      </c>
      <c r="D57" s="13" t="s">
        <v>556</v>
      </c>
      <c r="E57" s="36"/>
      <c r="F57" s="36"/>
      <c r="G57" s="36"/>
      <c r="H57" s="36"/>
      <c r="I57" s="4"/>
      <c r="J57" s="36"/>
      <c r="K57" s="4"/>
      <c r="L57" s="36"/>
      <c r="M57" s="4"/>
      <c r="N57" s="36"/>
      <c r="O57" s="4"/>
      <c r="P57" s="36"/>
      <c r="Q57" s="36"/>
      <c r="R57" s="36"/>
      <c r="S57" s="12"/>
      <c r="T57" s="12"/>
      <c r="U57" s="12"/>
      <c r="X57" s="19" t="s">
        <v>33</v>
      </c>
      <c r="Y57" s="19" t="s">
        <v>34</v>
      </c>
      <c r="Z57" s="19" t="s">
        <v>524</v>
      </c>
      <c r="AA57" s="19" t="s">
        <v>26</v>
      </c>
      <c r="AB57" s="19"/>
      <c r="AC57" s="19"/>
      <c r="AD57" s="19"/>
    </row>
    <row r="58" spans="1:44" s="14" customFormat="1">
      <c r="A58" s="13"/>
      <c r="B58" s="13" t="s">
        <v>1749</v>
      </c>
      <c r="C58" s="13" t="s">
        <v>1750</v>
      </c>
      <c r="D58" s="13" t="s">
        <v>556</v>
      </c>
      <c r="E58" s="36"/>
      <c r="F58" s="36"/>
      <c r="G58" s="36"/>
      <c r="H58" s="36"/>
      <c r="I58" s="4"/>
      <c r="J58" s="36"/>
      <c r="K58" s="4"/>
      <c r="L58" s="36"/>
      <c r="M58" s="4"/>
      <c r="N58" s="36"/>
      <c r="O58" s="4"/>
      <c r="P58" s="36"/>
      <c r="Q58" s="36"/>
      <c r="R58" s="36"/>
      <c r="S58" s="12"/>
      <c r="T58" s="12"/>
      <c r="U58" s="12"/>
      <c r="X58" s="19" t="s">
        <v>438</v>
      </c>
      <c r="Y58" s="19" t="s">
        <v>439</v>
      </c>
      <c r="Z58" s="19" t="s">
        <v>524</v>
      </c>
      <c r="AA58" s="19" t="s">
        <v>23</v>
      </c>
      <c r="AB58" s="19"/>
      <c r="AC58" s="19"/>
      <c r="AD58" s="19"/>
    </row>
    <row r="59" spans="1:44" s="41" customFormat="1">
      <c r="A59" s="11"/>
      <c r="B59" s="11" t="s">
        <v>1817</v>
      </c>
      <c r="C59" s="11" t="s">
        <v>1818</v>
      </c>
      <c r="D59" s="11" t="s">
        <v>556</v>
      </c>
      <c r="E59" s="3"/>
      <c r="F59" s="36"/>
      <c r="G59" s="3"/>
      <c r="H59" s="3"/>
      <c r="I59" s="5" t="str">
        <f>IF(AND(ISNUMBER(I60),ISNUMBER(I61)), I60/I61, "")</f>
        <v/>
      </c>
      <c r="J59" s="3"/>
      <c r="K59" s="5" t="str">
        <f>IF(AND(ISNUMBER(K60),ISNUMBER(K61)), K60/K61, "")</f>
        <v/>
      </c>
      <c r="L59" s="3"/>
      <c r="M59" s="5" t="str">
        <f>IF(AND(ISNUMBER(M60),ISNUMBER(M61)), M60/M61, "")</f>
        <v/>
      </c>
      <c r="N59" s="3"/>
      <c r="O59" s="5" t="str">
        <f>IF(AND(ISNUMBER(O60),ISNUMBER(O61)), O60/O61, "")</f>
        <v/>
      </c>
      <c r="P59" s="12"/>
      <c r="Q59" s="12"/>
      <c r="R59" s="12"/>
      <c r="S59" s="12"/>
      <c r="T59" s="12"/>
      <c r="U59" s="12"/>
      <c r="X59" s="19" t="s">
        <v>35</v>
      </c>
      <c r="Y59" s="19" t="s">
        <v>36</v>
      </c>
      <c r="Z59" s="19" t="s">
        <v>524</v>
      </c>
      <c r="AA59" s="19" t="s">
        <v>16</v>
      </c>
      <c r="AB59" s="19"/>
      <c r="AC59" s="19"/>
      <c r="AD59" s="19"/>
    </row>
    <row r="60" spans="1:44" s="14" customFormat="1">
      <c r="A60" s="13"/>
      <c r="B60" s="13" t="s">
        <v>1826</v>
      </c>
      <c r="C60" s="13" t="s">
        <v>1827</v>
      </c>
      <c r="D60" s="13" t="s">
        <v>556</v>
      </c>
      <c r="E60" s="36"/>
      <c r="F60" s="36"/>
      <c r="G60" s="36"/>
      <c r="H60" s="36"/>
      <c r="I60" s="4"/>
      <c r="J60" s="36"/>
      <c r="K60" s="4"/>
      <c r="L60" s="36"/>
      <c r="M60" s="4"/>
      <c r="N60" s="36"/>
      <c r="O60" s="4"/>
      <c r="P60" s="36"/>
      <c r="Q60" s="36"/>
      <c r="R60" s="36"/>
      <c r="S60" s="12"/>
      <c r="T60" s="12"/>
      <c r="U60" s="12"/>
      <c r="X60" s="19" t="s">
        <v>37</v>
      </c>
      <c r="Y60" s="19" t="s">
        <v>38</v>
      </c>
      <c r="Z60" s="19" t="s">
        <v>525</v>
      </c>
      <c r="AA60" s="19" t="s">
        <v>39</v>
      </c>
      <c r="AB60" s="19"/>
      <c r="AC60" s="19"/>
      <c r="AD60" s="19"/>
    </row>
    <row r="61" spans="1:44" s="14" customFormat="1">
      <c r="A61" s="13"/>
      <c r="B61" s="13" t="s">
        <v>1832</v>
      </c>
      <c r="C61" s="13" t="s">
        <v>1833</v>
      </c>
      <c r="D61" s="13" t="s">
        <v>556</v>
      </c>
      <c r="E61" s="36"/>
      <c r="F61" s="36"/>
      <c r="G61" s="36"/>
      <c r="H61" s="36"/>
      <c r="I61" s="4"/>
      <c r="J61" s="36"/>
      <c r="K61" s="4"/>
      <c r="L61" s="36"/>
      <c r="M61" s="4"/>
      <c r="N61" s="36"/>
      <c r="O61" s="4"/>
      <c r="P61" s="36"/>
      <c r="Q61" s="36"/>
      <c r="R61" s="36"/>
      <c r="S61" s="12"/>
      <c r="T61" s="12"/>
      <c r="U61" s="12"/>
      <c r="X61" s="19" t="s">
        <v>40</v>
      </c>
      <c r="Y61" s="19" t="s">
        <v>41</v>
      </c>
      <c r="Z61" s="19" t="s">
        <v>524</v>
      </c>
      <c r="AA61" s="19" t="s">
        <v>26</v>
      </c>
      <c r="AB61" s="19"/>
      <c r="AC61" s="19"/>
      <c r="AD61" s="19"/>
    </row>
    <row r="62" spans="1:44" s="14" customFormat="1">
      <c r="A62" s="11"/>
      <c r="B62" s="11" t="s">
        <v>1899</v>
      </c>
      <c r="C62" s="11" t="s">
        <v>1900</v>
      </c>
      <c r="D62" s="11" t="s">
        <v>556</v>
      </c>
      <c r="E62" s="3"/>
      <c r="F62" s="36"/>
      <c r="G62" s="3"/>
      <c r="H62" s="3"/>
      <c r="I62" s="5" t="str">
        <f>IF(AND(ISNUMBER(I63),ISNUMBER(I64)), I63/I64, "")</f>
        <v/>
      </c>
      <c r="J62" s="3"/>
      <c r="K62" s="5" t="str">
        <f>IF(AND(ISNUMBER(K63),ISNUMBER(K64)), K63/K64, "")</f>
        <v/>
      </c>
      <c r="L62" s="3"/>
      <c r="M62" s="5" t="str">
        <f>IF(AND(ISNUMBER(M63),ISNUMBER(M64)), M63/M64, "")</f>
        <v/>
      </c>
      <c r="N62" s="3"/>
      <c r="O62" s="5" t="str">
        <f>IF(AND(ISNUMBER(O63),ISNUMBER(O64)), O63/O64, "")</f>
        <v/>
      </c>
      <c r="P62" s="12"/>
      <c r="Q62" s="12"/>
      <c r="R62" s="12"/>
      <c r="S62" s="12"/>
      <c r="T62" s="12"/>
      <c r="U62" s="12"/>
      <c r="X62" s="19" t="s">
        <v>42</v>
      </c>
      <c r="Y62" s="19" t="s">
        <v>43</v>
      </c>
      <c r="Z62" s="19" t="s">
        <v>526</v>
      </c>
      <c r="AA62" s="19" t="s">
        <v>16</v>
      </c>
      <c r="AB62" s="19"/>
      <c r="AC62" s="19"/>
      <c r="AD62" s="19"/>
    </row>
    <row r="63" spans="1:44" s="41" customFormat="1">
      <c r="A63" s="13"/>
      <c r="B63" s="13" t="s">
        <v>1907</v>
      </c>
      <c r="C63" s="13" t="s">
        <v>1908</v>
      </c>
      <c r="D63" s="13" t="s">
        <v>556</v>
      </c>
      <c r="E63" s="36"/>
      <c r="F63" s="36"/>
      <c r="G63" s="36"/>
      <c r="H63" s="36"/>
      <c r="I63" s="4"/>
      <c r="J63" s="36"/>
      <c r="K63" s="4"/>
      <c r="L63" s="36"/>
      <c r="M63" s="4"/>
      <c r="N63" s="36"/>
      <c r="O63" s="4"/>
      <c r="P63" s="36"/>
      <c r="Q63" s="36"/>
      <c r="R63" s="36"/>
      <c r="S63" s="12"/>
      <c r="T63" s="12"/>
      <c r="U63" s="12"/>
      <c r="X63" s="19" t="s">
        <v>440</v>
      </c>
      <c r="Y63" s="19" t="s">
        <v>441</v>
      </c>
      <c r="Z63" s="19" t="s">
        <v>3892</v>
      </c>
      <c r="AA63" s="19" t="s">
        <v>442</v>
      </c>
      <c r="AB63" s="19"/>
      <c r="AC63" s="19"/>
      <c r="AD63" s="19"/>
    </row>
    <row r="64" spans="1:44" s="14" customFormat="1">
      <c r="A64" s="13"/>
      <c r="B64" s="13" t="s">
        <v>1912</v>
      </c>
      <c r="C64" s="13" t="s">
        <v>1913</v>
      </c>
      <c r="D64" s="13" t="s">
        <v>556</v>
      </c>
      <c r="E64" s="36"/>
      <c r="F64" s="36"/>
      <c r="G64" s="36"/>
      <c r="H64" s="36"/>
      <c r="I64" s="4"/>
      <c r="J64" s="36"/>
      <c r="K64" s="4"/>
      <c r="L64" s="36"/>
      <c r="M64" s="4"/>
      <c r="N64" s="36"/>
      <c r="O64" s="4"/>
      <c r="P64" s="36"/>
      <c r="Q64" s="36"/>
      <c r="R64" s="36"/>
      <c r="S64" s="12"/>
      <c r="T64" s="12"/>
      <c r="U64" s="12"/>
      <c r="X64" s="19" t="s">
        <v>44</v>
      </c>
      <c r="Y64" s="19" t="s">
        <v>45</v>
      </c>
      <c r="Z64" s="19" t="s">
        <v>524</v>
      </c>
      <c r="AA64" s="19" t="s">
        <v>26</v>
      </c>
      <c r="AB64" s="19"/>
      <c r="AC64" s="19"/>
      <c r="AD64" s="19"/>
    </row>
    <row r="65" spans="1:30" s="14" customFormat="1">
      <c r="A65" s="11"/>
      <c r="B65" s="11" t="s">
        <v>1916</v>
      </c>
      <c r="C65" s="11" t="s">
        <v>1917</v>
      </c>
      <c r="D65" s="11" t="s">
        <v>556</v>
      </c>
      <c r="E65" s="3"/>
      <c r="F65" s="36"/>
      <c r="G65" s="3"/>
      <c r="H65" s="3"/>
      <c r="I65" s="5" t="str">
        <f>IF(AND(ISNUMBER(I66),ISNUMBER(I67)), I66+I67, "")</f>
        <v/>
      </c>
      <c r="J65" s="3"/>
      <c r="K65" s="5" t="str">
        <f>IF(AND(ISNUMBER(K66),ISNUMBER(K67)), K66+K67, "")</f>
        <v/>
      </c>
      <c r="L65" s="3"/>
      <c r="M65" s="5" t="str">
        <f>IF(AND(ISNUMBER(M66),ISNUMBER(M67)), M66+M67, "")</f>
        <v/>
      </c>
      <c r="N65" s="3"/>
      <c r="O65" s="5" t="str">
        <f>IF(AND(ISNUMBER(O66),ISNUMBER(O67)), O66+O67, "")</f>
        <v/>
      </c>
      <c r="P65" s="12"/>
      <c r="Q65" s="12"/>
      <c r="R65" s="12"/>
      <c r="S65" s="12"/>
      <c r="T65" s="12"/>
      <c r="U65" s="12"/>
      <c r="X65" s="19" t="s">
        <v>46</v>
      </c>
      <c r="Y65" s="19" t="s">
        <v>47</v>
      </c>
      <c r="Z65" s="19" t="s">
        <v>525</v>
      </c>
      <c r="AA65" s="19" t="s">
        <v>26</v>
      </c>
      <c r="AB65" s="19"/>
      <c r="AC65" s="19"/>
      <c r="AD65" s="19"/>
    </row>
    <row r="66" spans="1:30" s="14" customFormat="1">
      <c r="A66" s="13"/>
      <c r="B66" s="13" t="s">
        <v>1925</v>
      </c>
      <c r="C66" s="13" t="s">
        <v>1926</v>
      </c>
      <c r="D66" s="13" t="s">
        <v>556</v>
      </c>
      <c r="E66" s="36"/>
      <c r="F66" s="36"/>
      <c r="G66" s="36"/>
      <c r="H66" s="36"/>
      <c r="I66" s="4"/>
      <c r="J66" s="36"/>
      <c r="K66" s="4"/>
      <c r="L66" s="36"/>
      <c r="M66" s="4"/>
      <c r="N66" s="36"/>
      <c r="O66" s="4"/>
      <c r="P66" s="36"/>
      <c r="Q66" s="36"/>
      <c r="R66" s="36"/>
      <c r="S66" s="12"/>
      <c r="T66" s="12"/>
      <c r="U66" s="12"/>
      <c r="X66" s="19" t="s">
        <v>443</v>
      </c>
      <c r="Y66" s="19" t="s">
        <v>444</v>
      </c>
      <c r="Z66" s="19" t="s">
        <v>525</v>
      </c>
      <c r="AA66" s="19" t="s">
        <v>23</v>
      </c>
      <c r="AB66" s="19"/>
      <c r="AC66" s="19"/>
      <c r="AD66" s="19"/>
    </row>
    <row r="67" spans="1:30" s="41" customFormat="1">
      <c r="A67" s="13"/>
      <c r="B67" s="13" t="s">
        <v>1929</v>
      </c>
      <c r="C67" s="13" t="s">
        <v>1930</v>
      </c>
      <c r="D67" s="13" t="s">
        <v>556</v>
      </c>
      <c r="E67" s="36"/>
      <c r="F67" s="36"/>
      <c r="G67" s="36"/>
      <c r="H67" s="36"/>
      <c r="I67" s="4"/>
      <c r="J67" s="36"/>
      <c r="K67" s="4"/>
      <c r="L67" s="36"/>
      <c r="M67" s="4"/>
      <c r="N67" s="36"/>
      <c r="O67" s="4"/>
      <c r="P67" s="36"/>
      <c r="Q67" s="36"/>
      <c r="R67" s="36"/>
      <c r="S67" s="12"/>
      <c r="T67" s="12"/>
      <c r="U67" s="12"/>
      <c r="X67" s="19" t="s">
        <v>48</v>
      </c>
      <c r="Y67" s="19" t="s">
        <v>49</v>
      </c>
      <c r="Z67" s="19" t="s">
        <v>524</v>
      </c>
      <c r="AA67" s="19" t="s">
        <v>26</v>
      </c>
      <c r="AB67" s="19"/>
      <c r="AC67" s="19"/>
      <c r="AD67" s="19"/>
    </row>
    <row r="68" spans="1:30" s="14" customFormat="1">
      <c r="A68" s="11"/>
      <c r="B68" s="11" t="s">
        <v>1951</v>
      </c>
      <c r="C68" s="11" t="s">
        <v>4676</v>
      </c>
      <c r="D68" s="11" t="s">
        <v>556</v>
      </c>
      <c r="E68" s="3"/>
      <c r="F68" s="36"/>
      <c r="G68" s="3"/>
      <c r="H68" s="3"/>
      <c r="I68" s="5" t="str">
        <f>IF(AND(ISNUMBER(I69),ISNUMBER(I70)), I69/I70, "")</f>
        <v/>
      </c>
      <c r="J68" s="3"/>
      <c r="K68" s="5" t="str">
        <f>IF(AND(ISNUMBER(K69),ISNUMBER(K70)), K69/K70, "")</f>
        <v/>
      </c>
      <c r="L68" s="3"/>
      <c r="M68" s="5" t="str">
        <f>IF(AND(ISNUMBER(M69),ISNUMBER(M70)), M69/M70, "")</f>
        <v/>
      </c>
      <c r="N68" s="3"/>
      <c r="O68" s="5" t="str">
        <f>IF(AND(ISNUMBER(O69),ISNUMBER(O70)), O69/O70, "")</f>
        <v/>
      </c>
      <c r="P68" s="12"/>
      <c r="Q68" s="12"/>
      <c r="R68" s="12"/>
      <c r="S68" s="12"/>
      <c r="T68" s="12"/>
      <c r="U68" s="12"/>
      <c r="X68" s="19" t="s">
        <v>50</v>
      </c>
      <c r="Y68" s="19" t="s">
        <v>51</v>
      </c>
      <c r="Z68" s="19" t="s">
        <v>525</v>
      </c>
      <c r="AA68" s="19" t="s">
        <v>26</v>
      </c>
      <c r="AB68" s="19"/>
      <c r="AC68" s="19"/>
      <c r="AD68" s="19"/>
    </row>
    <row r="69" spans="1:30" s="14" customFormat="1">
      <c r="A69" s="13"/>
      <c r="B69" s="13" t="s">
        <v>1958</v>
      </c>
      <c r="C69" s="13" t="s">
        <v>4677</v>
      </c>
      <c r="D69" s="13" t="s">
        <v>556</v>
      </c>
      <c r="E69" s="36"/>
      <c r="F69" s="36"/>
      <c r="G69" s="36"/>
      <c r="H69" s="36"/>
      <c r="I69" s="4"/>
      <c r="J69" s="36"/>
      <c r="K69" s="4"/>
      <c r="L69" s="36"/>
      <c r="M69" s="4"/>
      <c r="N69" s="36"/>
      <c r="O69" s="4"/>
      <c r="P69" s="36"/>
      <c r="Q69" s="36"/>
      <c r="R69" s="36"/>
      <c r="S69" s="12"/>
      <c r="T69" s="12"/>
      <c r="U69" s="12"/>
      <c r="X69" s="19" t="s">
        <v>445</v>
      </c>
      <c r="Y69" s="19" t="s">
        <v>446</v>
      </c>
      <c r="Z69" s="19" t="s">
        <v>524</v>
      </c>
      <c r="AA69" s="19" t="s">
        <v>442</v>
      </c>
      <c r="AB69" s="19"/>
      <c r="AC69" s="19"/>
      <c r="AD69" s="19"/>
    </row>
    <row r="70" spans="1:30" s="14" customFormat="1">
      <c r="A70" s="13"/>
      <c r="B70" s="13" t="s">
        <v>1963</v>
      </c>
      <c r="C70" s="13" t="s">
        <v>1964</v>
      </c>
      <c r="D70" s="13" t="s">
        <v>556</v>
      </c>
      <c r="E70" s="36"/>
      <c r="F70" s="36"/>
      <c r="G70" s="36"/>
      <c r="H70" s="36"/>
      <c r="I70" s="4"/>
      <c r="J70" s="36"/>
      <c r="K70" s="4"/>
      <c r="L70" s="36"/>
      <c r="M70" s="4"/>
      <c r="N70" s="36"/>
      <c r="O70" s="4"/>
      <c r="P70" s="36"/>
      <c r="Q70" s="36"/>
      <c r="R70" s="36"/>
      <c r="S70" s="12"/>
      <c r="T70" s="12"/>
      <c r="U70" s="12"/>
      <c r="X70" s="19" t="s">
        <v>52</v>
      </c>
      <c r="Y70" s="19" t="s">
        <v>53</v>
      </c>
      <c r="Z70" s="19" t="s">
        <v>525</v>
      </c>
      <c r="AA70" s="19" t="s">
        <v>16</v>
      </c>
      <c r="AB70" s="19"/>
      <c r="AC70" s="19"/>
      <c r="AD70" s="19"/>
    </row>
    <row r="71" spans="1:30" s="41" customFormat="1">
      <c r="A71" s="11"/>
      <c r="B71" s="11" t="s">
        <v>2018</v>
      </c>
      <c r="C71" s="11" t="s">
        <v>2019</v>
      </c>
      <c r="D71" s="11" t="s">
        <v>556</v>
      </c>
      <c r="E71" s="3"/>
      <c r="F71" s="36"/>
      <c r="G71" s="3"/>
      <c r="H71" s="3"/>
      <c r="I71" s="5" t="str">
        <f>IF(AND(ISNUMBER(I72),ISNUMBER(I73)), I72+I73, "")</f>
        <v/>
      </c>
      <c r="J71" s="3"/>
      <c r="K71" s="5" t="str">
        <f>IF(AND(ISNUMBER(K72),ISNUMBER(K73)), K72+K73, "")</f>
        <v/>
      </c>
      <c r="L71" s="3"/>
      <c r="M71" s="5" t="str">
        <f>IF(AND(ISNUMBER(M72),ISNUMBER(M73)), M72+M73, "")</f>
        <v/>
      </c>
      <c r="N71" s="3"/>
      <c r="O71" s="5" t="str">
        <f>IF(AND(ISNUMBER(O72),ISNUMBER(O73)), O72+O73, "")</f>
        <v/>
      </c>
      <c r="P71" s="12"/>
      <c r="Q71" s="12"/>
      <c r="R71" s="12"/>
      <c r="S71" s="12"/>
      <c r="T71" s="12"/>
      <c r="U71" s="12"/>
      <c r="X71" s="19" t="s">
        <v>447</v>
      </c>
      <c r="Y71" s="19" t="s">
        <v>448</v>
      </c>
      <c r="Z71" s="19" t="s">
        <v>526</v>
      </c>
      <c r="AA71" s="19" t="s">
        <v>26</v>
      </c>
      <c r="AB71" s="19"/>
      <c r="AC71" s="19"/>
      <c r="AD71" s="19"/>
    </row>
    <row r="72" spans="1:30" s="14" customFormat="1">
      <c r="A72" s="13"/>
      <c r="B72" s="13" t="s">
        <v>2026</v>
      </c>
      <c r="C72" s="13" t="s">
        <v>2027</v>
      </c>
      <c r="D72" s="13" t="s">
        <v>556</v>
      </c>
      <c r="E72" s="36"/>
      <c r="F72" s="36"/>
      <c r="G72" s="36"/>
      <c r="H72" s="36"/>
      <c r="I72" s="4"/>
      <c r="J72" s="36"/>
      <c r="K72" s="4"/>
      <c r="L72" s="36"/>
      <c r="M72" s="4"/>
      <c r="N72" s="36"/>
      <c r="O72" s="4"/>
      <c r="P72" s="36"/>
      <c r="Q72" s="36"/>
      <c r="R72" s="36"/>
      <c r="S72" s="12"/>
      <c r="T72" s="12"/>
      <c r="U72" s="12"/>
      <c r="X72" s="19" t="s">
        <v>449</v>
      </c>
      <c r="Y72" s="19" t="s">
        <v>450</v>
      </c>
      <c r="Z72" s="19" t="s">
        <v>526</v>
      </c>
      <c r="AA72" s="19" t="s">
        <v>89</v>
      </c>
      <c r="AB72" s="19"/>
      <c r="AC72" s="19"/>
      <c r="AD72" s="19"/>
    </row>
    <row r="73" spans="1:30" s="14" customFormat="1">
      <c r="A73" s="13"/>
      <c r="B73" s="13" t="s">
        <v>2031</v>
      </c>
      <c r="C73" s="13" t="s">
        <v>2032</v>
      </c>
      <c r="D73" s="13" t="s">
        <v>556</v>
      </c>
      <c r="E73" s="36"/>
      <c r="F73" s="36"/>
      <c r="G73" s="36"/>
      <c r="H73" s="36"/>
      <c r="I73" s="4"/>
      <c r="J73" s="36"/>
      <c r="K73" s="4"/>
      <c r="L73" s="36"/>
      <c r="M73" s="4"/>
      <c r="N73" s="36"/>
      <c r="O73" s="4"/>
      <c r="P73" s="36"/>
      <c r="Q73" s="36"/>
      <c r="R73" s="36"/>
      <c r="S73" s="12"/>
      <c r="T73" s="12"/>
      <c r="U73" s="12"/>
      <c r="X73" s="19" t="s">
        <v>451</v>
      </c>
      <c r="Y73" s="19" t="s">
        <v>452</v>
      </c>
      <c r="Z73" s="19" t="s">
        <v>526</v>
      </c>
      <c r="AA73" s="19" t="s">
        <v>89</v>
      </c>
      <c r="AB73" s="19"/>
      <c r="AC73" s="19"/>
      <c r="AD73" s="19"/>
    </row>
    <row r="74" spans="1:30" s="14" customFormat="1">
      <c r="A74" s="11"/>
      <c r="B74" s="11" t="s">
        <v>2054</v>
      </c>
      <c r="C74" s="11" t="s">
        <v>2055</v>
      </c>
      <c r="D74" s="11" t="s">
        <v>556</v>
      </c>
      <c r="E74" s="3"/>
      <c r="F74" s="36"/>
      <c r="G74" s="3"/>
      <c r="H74" s="3"/>
      <c r="I74" s="5" t="str">
        <f>IF(AND(ISNUMBER(I75),ISNUMBER(I76)), I75+I76, "")</f>
        <v/>
      </c>
      <c r="J74" s="3"/>
      <c r="K74" s="5" t="str">
        <f>IF(AND(ISNUMBER(K75),ISNUMBER(K76)), K75+K76, "")</f>
        <v/>
      </c>
      <c r="L74" s="3"/>
      <c r="M74" s="5" t="str">
        <f>IF(AND(ISNUMBER(M75),ISNUMBER(M76)), M75+M76, "")</f>
        <v/>
      </c>
      <c r="N74" s="3"/>
      <c r="O74" s="5" t="str">
        <f>IF(AND(ISNUMBER(O75),ISNUMBER(O76)), O75+O76, "")</f>
        <v/>
      </c>
      <c r="P74" s="12"/>
      <c r="Q74" s="12"/>
      <c r="R74" s="12"/>
      <c r="S74" s="12"/>
      <c r="T74" s="12"/>
      <c r="U74" s="12"/>
      <c r="X74" s="19" t="s">
        <v>54</v>
      </c>
      <c r="Y74" s="19" t="s">
        <v>55</v>
      </c>
      <c r="Z74" s="19" t="s">
        <v>3892</v>
      </c>
      <c r="AA74" s="19" t="s">
        <v>39</v>
      </c>
      <c r="AB74" s="19"/>
      <c r="AC74" s="19"/>
      <c r="AD74" s="19"/>
    </row>
    <row r="75" spans="1:30" s="41" customFormat="1">
      <c r="A75" s="13"/>
      <c r="B75" s="13" t="s">
        <v>2062</v>
      </c>
      <c r="C75" s="13" t="s">
        <v>2063</v>
      </c>
      <c r="D75" s="13" t="s">
        <v>556</v>
      </c>
      <c r="E75" s="36"/>
      <c r="F75" s="36"/>
      <c r="G75" s="36"/>
      <c r="H75" s="36"/>
      <c r="I75" s="4"/>
      <c r="J75" s="36"/>
      <c r="K75" s="4"/>
      <c r="L75" s="36"/>
      <c r="M75" s="4"/>
      <c r="N75" s="36"/>
      <c r="O75" s="4"/>
      <c r="P75" s="36"/>
      <c r="Q75" s="36"/>
      <c r="R75" s="36"/>
      <c r="S75" s="12"/>
      <c r="T75" s="12"/>
      <c r="U75" s="12"/>
      <c r="X75" s="19" t="s">
        <v>453</v>
      </c>
      <c r="Y75" s="19" t="s">
        <v>454</v>
      </c>
      <c r="Z75" s="19" t="s">
        <v>3892</v>
      </c>
      <c r="AA75" s="19" t="s">
        <v>442</v>
      </c>
      <c r="AB75" s="19"/>
      <c r="AC75" s="19"/>
      <c r="AD75" s="19"/>
    </row>
    <row r="76" spans="1:30" s="14" customFormat="1">
      <c r="A76" s="13"/>
      <c r="B76" s="13" t="s">
        <v>2066</v>
      </c>
      <c r="C76" s="13" t="s">
        <v>2067</v>
      </c>
      <c r="D76" s="13" t="s">
        <v>556</v>
      </c>
      <c r="E76" s="36"/>
      <c r="F76" s="36"/>
      <c r="G76" s="36"/>
      <c r="H76" s="36"/>
      <c r="I76" s="4"/>
      <c r="J76" s="36"/>
      <c r="K76" s="4"/>
      <c r="L76" s="36"/>
      <c r="M76" s="4"/>
      <c r="N76" s="36"/>
      <c r="O76" s="4"/>
      <c r="P76" s="36"/>
      <c r="Q76" s="36"/>
      <c r="R76" s="36"/>
      <c r="S76" s="12"/>
      <c r="T76" s="12"/>
      <c r="U76" s="12"/>
      <c r="X76" s="19" t="s">
        <v>455</v>
      </c>
      <c r="Y76" s="19" t="s">
        <v>456</v>
      </c>
      <c r="Z76" s="19" t="s">
        <v>526</v>
      </c>
      <c r="AA76" s="19" t="s">
        <v>89</v>
      </c>
      <c r="AB76" s="19"/>
      <c r="AC76" s="19"/>
      <c r="AD76" s="19"/>
    </row>
    <row r="77" spans="1:30" s="14" customFormat="1">
      <c r="A77" s="11"/>
      <c r="B77" s="11" t="s">
        <v>2090</v>
      </c>
      <c r="C77" s="11" t="s">
        <v>2091</v>
      </c>
      <c r="D77" s="11" t="s">
        <v>556</v>
      </c>
      <c r="E77" s="3"/>
      <c r="F77" s="36"/>
      <c r="G77" s="3"/>
      <c r="H77" s="3"/>
      <c r="I77" s="5" t="str">
        <f>IF(AND(ISNUMBER(I78),ISNUMBER(I79)), I78/I79, "")</f>
        <v/>
      </c>
      <c r="J77" s="3"/>
      <c r="K77" s="5" t="str">
        <f>IF(AND(ISNUMBER(K78),ISNUMBER(K79)), K78/K79, "")</f>
        <v/>
      </c>
      <c r="L77" s="3"/>
      <c r="M77" s="5" t="str">
        <f>IF(AND(ISNUMBER(M78),ISNUMBER(M79)), M78/M79, "")</f>
        <v/>
      </c>
      <c r="N77" s="3"/>
      <c r="O77" s="5" t="str">
        <f>IF(AND(ISNUMBER(O78),ISNUMBER(O79)), O78/O79, "")</f>
        <v/>
      </c>
      <c r="P77" s="12"/>
      <c r="Q77" s="12"/>
      <c r="R77" s="12"/>
      <c r="S77" s="12"/>
      <c r="T77" s="12"/>
      <c r="U77" s="12"/>
      <c r="X77" s="19" t="s">
        <v>457</v>
      </c>
      <c r="Y77" s="19" t="s">
        <v>458</v>
      </c>
      <c r="Z77" s="19" t="s">
        <v>524</v>
      </c>
      <c r="AA77" s="19" t="s">
        <v>23</v>
      </c>
      <c r="AB77" s="19"/>
      <c r="AC77" s="19"/>
      <c r="AD77" s="19"/>
    </row>
    <row r="78" spans="1:30" s="14" customFormat="1">
      <c r="A78" s="13"/>
      <c r="B78" s="13" t="s">
        <v>2099</v>
      </c>
      <c r="C78" s="13" t="s">
        <v>2100</v>
      </c>
      <c r="D78" s="13" t="s">
        <v>556</v>
      </c>
      <c r="E78" s="36"/>
      <c r="F78" s="36"/>
      <c r="G78" s="36"/>
      <c r="H78" s="36"/>
      <c r="I78" s="4"/>
      <c r="J78" s="36"/>
      <c r="K78" s="4"/>
      <c r="L78" s="36"/>
      <c r="M78" s="4"/>
      <c r="N78" s="36"/>
      <c r="O78" s="4"/>
      <c r="P78" s="36"/>
      <c r="Q78" s="36"/>
      <c r="R78" s="36"/>
      <c r="S78" s="12"/>
      <c r="T78" s="12"/>
      <c r="U78" s="12"/>
      <c r="X78" s="19" t="s">
        <v>56</v>
      </c>
      <c r="Y78" s="19" t="s">
        <v>57</v>
      </c>
      <c r="Z78" s="19" t="s">
        <v>524</v>
      </c>
      <c r="AA78" s="19" t="s">
        <v>11</v>
      </c>
      <c r="AB78" s="19"/>
      <c r="AC78" s="19"/>
      <c r="AD78" s="19"/>
    </row>
    <row r="79" spans="1:30" s="41" customFormat="1">
      <c r="A79" s="13"/>
      <c r="B79" s="13" t="s">
        <v>2104</v>
      </c>
      <c r="C79" s="13" t="s">
        <v>2105</v>
      </c>
      <c r="D79" s="13" t="s">
        <v>556</v>
      </c>
      <c r="E79" s="36"/>
      <c r="F79" s="36"/>
      <c r="G79" s="36"/>
      <c r="H79" s="36"/>
      <c r="I79" s="4"/>
      <c r="J79" s="36"/>
      <c r="K79" s="4"/>
      <c r="L79" s="36"/>
      <c r="M79" s="4"/>
      <c r="N79" s="36"/>
      <c r="O79" s="4"/>
      <c r="P79" s="36"/>
      <c r="Q79" s="36"/>
      <c r="R79" s="36"/>
      <c r="S79" s="12"/>
      <c r="T79" s="12"/>
      <c r="U79" s="12"/>
      <c r="X79" s="19" t="s">
        <v>58</v>
      </c>
      <c r="Y79" s="19" t="s">
        <v>59</v>
      </c>
      <c r="Z79" s="19" t="s">
        <v>524</v>
      </c>
      <c r="AA79" s="19" t="s">
        <v>6</v>
      </c>
      <c r="AB79" s="19"/>
      <c r="AC79" s="19"/>
      <c r="AD79" s="19"/>
    </row>
    <row r="80" spans="1:30" s="14" customFormat="1">
      <c r="A80" s="11"/>
      <c r="B80" s="11" t="s">
        <v>2126</v>
      </c>
      <c r="C80" s="11" t="s">
        <v>2127</v>
      </c>
      <c r="D80" s="11" t="s">
        <v>556</v>
      </c>
      <c r="E80" s="3"/>
      <c r="F80" s="36"/>
      <c r="G80" s="3"/>
      <c r="H80" s="3"/>
      <c r="I80" s="5" t="str">
        <f>IF(AND(ISNUMBER(I81),ISNUMBER(I82)), I81/I82, "")</f>
        <v/>
      </c>
      <c r="J80" s="3"/>
      <c r="K80" s="5" t="str">
        <f>IF(AND(ISNUMBER(K81),ISNUMBER(K82)), K81/K82, "")</f>
        <v/>
      </c>
      <c r="L80" s="3"/>
      <c r="M80" s="5" t="str">
        <f>IF(AND(ISNUMBER(M81),ISNUMBER(M82)), M81/M82, "")</f>
        <v/>
      </c>
      <c r="N80" s="3"/>
      <c r="O80" s="5" t="str">
        <f>IF(AND(ISNUMBER(O81),ISNUMBER(O82)), O81/O82, "")</f>
        <v/>
      </c>
      <c r="P80" s="12"/>
      <c r="Q80" s="12"/>
      <c r="R80" s="12"/>
      <c r="S80" s="12"/>
      <c r="T80" s="12"/>
      <c r="U80" s="12"/>
      <c r="X80" s="19" t="s">
        <v>60</v>
      </c>
      <c r="Y80" s="19" t="s">
        <v>61</v>
      </c>
      <c r="Z80" s="19" t="s">
        <v>524</v>
      </c>
      <c r="AA80" s="19" t="s">
        <v>62</v>
      </c>
      <c r="AB80" s="19"/>
      <c r="AC80" s="19"/>
      <c r="AD80" s="19"/>
    </row>
    <row r="81" spans="1:30" s="14" customFormat="1">
      <c r="A81" s="13"/>
      <c r="B81" s="13" t="s">
        <v>2132</v>
      </c>
      <c r="C81" s="13" t="s">
        <v>2133</v>
      </c>
      <c r="D81" s="13" t="s">
        <v>556</v>
      </c>
      <c r="E81" s="36"/>
      <c r="F81" s="36"/>
      <c r="G81" s="36"/>
      <c r="H81" s="36"/>
      <c r="I81" s="4"/>
      <c r="J81" s="36"/>
      <c r="K81" s="4"/>
      <c r="L81" s="36"/>
      <c r="M81" s="4"/>
      <c r="N81" s="36"/>
      <c r="O81" s="4"/>
      <c r="P81" s="36"/>
      <c r="Q81" s="36"/>
      <c r="R81" s="36"/>
      <c r="S81" s="12"/>
      <c r="T81" s="12"/>
      <c r="U81" s="12"/>
      <c r="X81" s="19" t="s">
        <v>63</v>
      </c>
      <c r="Y81" s="19" t="s">
        <v>64</v>
      </c>
      <c r="Z81" s="19" t="s">
        <v>524</v>
      </c>
      <c r="AA81" s="19" t="s">
        <v>6</v>
      </c>
      <c r="AB81" s="19"/>
      <c r="AC81" s="19"/>
      <c r="AD81" s="19"/>
    </row>
    <row r="82" spans="1:30" s="14" customFormat="1">
      <c r="A82" s="13"/>
      <c r="B82" s="13" t="s">
        <v>2137</v>
      </c>
      <c r="C82" s="13" t="s">
        <v>2138</v>
      </c>
      <c r="D82" s="13" t="s">
        <v>556</v>
      </c>
      <c r="E82" s="36"/>
      <c r="F82" s="36"/>
      <c r="G82" s="36"/>
      <c r="H82" s="36"/>
      <c r="I82" s="4"/>
      <c r="J82" s="36"/>
      <c r="K82" s="4"/>
      <c r="L82" s="36"/>
      <c r="M82" s="4"/>
      <c r="N82" s="36"/>
      <c r="O82" s="4"/>
      <c r="P82" s="36"/>
      <c r="Q82" s="36"/>
      <c r="R82" s="36"/>
      <c r="S82" s="12"/>
      <c r="T82" s="12"/>
      <c r="U82" s="12"/>
      <c r="X82" s="19" t="s">
        <v>459</v>
      </c>
      <c r="Y82" s="19" t="s">
        <v>460</v>
      </c>
      <c r="Z82" s="19" t="s">
        <v>524</v>
      </c>
      <c r="AA82" s="19" t="s">
        <v>442</v>
      </c>
      <c r="AB82" s="19"/>
      <c r="AC82" s="19"/>
      <c r="AD82" s="19"/>
    </row>
    <row r="83" spans="1:30" s="41" customFormat="1">
      <c r="A83" s="11"/>
      <c r="B83" s="11" t="s">
        <v>2447</v>
      </c>
      <c r="C83" s="11" t="s">
        <v>2448</v>
      </c>
      <c r="D83" s="11" t="s">
        <v>556</v>
      </c>
      <c r="E83" s="3"/>
      <c r="F83" s="36"/>
      <c r="G83" s="3"/>
      <c r="H83" s="3"/>
      <c r="I83" s="5" t="str">
        <f>IF(AND(ISNUMBER(I84),ISNUMBER(I85)), I84/I85, "")</f>
        <v/>
      </c>
      <c r="J83" s="3"/>
      <c r="K83" s="5" t="str">
        <f>IF(AND(ISNUMBER(K84),ISNUMBER(K85)), K84/K85, "")</f>
        <v/>
      </c>
      <c r="L83" s="3"/>
      <c r="M83" s="5" t="str">
        <f>IF(AND(ISNUMBER(M84),ISNUMBER(M85)), M84/M85, "")</f>
        <v/>
      </c>
      <c r="N83" s="3"/>
      <c r="O83" s="5" t="str">
        <f>IF(AND(ISNUMBER(O84),ISNUMBER(O85)), O84/O85, "")</f>
        <v/>
      </c>
      <c r="P83" s="12"/>
      <c r="Q83" s="12"/>
      <c r="R83" s="12"/>
      <c r="S83" s="12"/>
      <c r="T83" s="12"/>
      <c r="U83" s="12"/>
      <c r="X83" s="19" t="s">
        <v>65</v>
      </c>
      <c r="Y83" s="19" t="s">
        <v>66</v>
      </c>
      <c r="Z83" s="19" t="s">
        <v>524</v>
      </c>
      <c r="AA83" s="19" t="s">
        <v>39</v>
      </c>
      <c r="AB83" s="19"/>
      <c r="AC83" s="19"/>
      <c r="AD83" s="19"/>
    </row>
    <row r="84" spans="1:30" s="14" customFormat="1">
      <c r="A84" s="13"/>
      <c r="B84" s="13" t="s">
        <v>2456</v>
      </c>
      <c r="C84" s="13" t="s">
        <v>2457</v>
      </c>
      <c r="D84" s="13" t="s">
        <v>556</v>
      </c>
      <c r="E84" s="36"/>
      <c r="F84" s="36"/>
      <c r="G84" s="36"/>
      <c r="H84" s="36"/>
      <c r="I84" s="4"/>
      <c r="J84" s="36"/>
      <c r="K84" s="4"/>
      <c r="L84" s="36"/>
      <c r="M84" s="4"/>
      <c r="N84" s="36"/>
      <c r="O84" s="4"/>
      <c r="P84" s="36"/>
      <c r="Q84" s="36"/>
      <c r="R84" s="36"/>
      <c r="S84" s="12"/>
      <c r="T84" s="12"/>
      <c r="U84" s="12"/>
      <c r="X84" s="19" t="s">
        <v>67</v>
      </c>
      <c r="Y84" s="19" t="s">
        <v>68</v>
      </c>
      <c r="Z84" s="19" t="s">
        <v>524</v>
      </c>
      <c r="AA84" s="19" t="s">
        <v>16</v>
      </c>
      <c r="AB84" s="19"/>
      <c r="AC84" s="19"/>
      <c r="AD84" s="19"/>
    </row>
    <row r="85" spans="1:30" s="14" customFormat="1">
      <c r="A85" s="13"/>
      <c r="B85" s="13" t="s">
        <v>2460</v>
      </c>
      <c r="C85" s="13" t="s">
        <v>2461</v>
      </c>
      <c r="D85" s="13" t="s">
        <v>556</v>
      </c>
      <c r="E85" s="36"/>
      <c r="F85" s="36"/>
      <c r="G85" s="36"/>
      <c r="H85" s="36"/>
      <c r="I85" s="4"/>
      <c r="J85" s="36"/>
      <c r="K85" s="4"/>
      <c r="L85" s="36"/>
      <c r="M85" s="4"/>
      <c r="N85" s="36"/>
      <c r="O85" s="4"/>
      <c r="P85" s="36"/>
      <c r="Q85" s="36"/>
      <c r="R85" s="36"/>
      <c r="S85" s="12"/>
      <c r="T85" s="12"/>
      <c r="U85" s="12"/>
      <c r="X85" s="19" t="s">
        <v>461</v>
      </c>
      <c r="Y85" s="19" t="s">
        <v>462</v>
      </c>
      <c r="Z85" s="19" t="s">
        <v>524</v>
      </c>
      <c r="AA85" s="19" t="s">
        <v>442</v>
      </c>
      <c r="AB85" s="19"/>
      <c r="AC85" s="19"/>
      <c r="AD85" s="19"/>
    </row>
    <row r="86" spans="1:30" s="30" customFormat="1" ht="30">
      <c r="A86" s="11"/>
      <c r="B86" s="11" t="s">
        <v>2492</v>
      </c>
      <c r="C86" s="11" t="s">
        <v>2493</v>
      </c>
      <c r="D86" s="11" t="s">
        <v>556</v>
      </c>
      <c r="E86" s="3"/>
      <c r="F86" s="36"/>
      <c r="G86" s="3"/>
      <c r="H86" s="3"/>
      <c r="I86" s="5" t="str">
        <f>IF(AND(ISNUMBER(I87),ISNUMBER(I88)), I87/I88, "")</f>
        <v/>
      </c>
      <c r="J86" s="3"/>
      <c r="K86" s="5" t="str">
        <f>IF(AND(ISNUMBER(K87),ISNUMBER(K88)), K87/K88, "")</f>
        <v/>
      </c>
      <c r="L86" s="3"/>
      <c r="M86" s="5" t="str">
        <f>IF(AND(ISNUMBER(M87),ISNUMBER(M88)), M87/M88, "")</f>
        <v/>
      </c>
      <c r="N86" s="3"/>
      <c r="O86" s="5" t="str">
        <f>IF(AND(ISNUMBER(O87),ISNUMBER(O88)), O87/O88, "")</f>
        <v/>
      </c>
      <c r="P86" s="12"/>
      <c r="Q86" s="12"/>
      <c r="R86" s="12"/>
      <c r="S86" s="12"/>
      <c r="T86" s="12"/>
      <c r="U86" s="12"/>
      <c r="X86" s="19" t="s">
        <v>69</v>
      </c>
      <c r="Y86" s="19" t="s">
        <v>70</v>
      </c>
      <c r="Z86" s="19" t="s">
        <v>525</v>
      </c>
      <c r="AA86" s="19" t="s">
        <v>39</v>
      </c>
      <c r="AB86" s="19"/>
      <c r="AC86" s="19"/>
      <c r="AD86" s="19"/>
    </row>
    <row r="87" spans="1:30" s="14" customFormat="1">
      <c r="A87" s="13"/>
      <c r="B87" s="13" t="s">
        <v>2502</v>
      </c>
      <c r="C87" s="13" t="s">
        <v>2503</v>
      </c>
      <c r="D87" s="13" t="s">
        <v>556</v>
      </c>
      <c r="E87" s="36"/>
      <c r="F87" s="36"/>
      <c r="G87" s="36"/>
      <c r="H87" s="36"/>
      <c r="I87" s="4"/>
      <c r="J87" s="36"/>
      <c r="K87" s="4"/>
      <c r="L87" s="36"/>
      <c r="M87" s="4"/>
      <c r="N87" s="36"/>
      <c r="O87" s="4"/>
      <c r="P87" s="36"/>
      <c r="Q87" s="36"/>
      <c r="R87" s="36"/>
      <c r="S87" s="12"/>
      <c r="T87" s="12"/>
      <c r="U87" s="12"/>
      <c r="X87" s="19" t="s">
        <v>71</v>
      </c>
      <c r="Y87" s="19" t="s">
        <v>72</v>
      </c>
      <c r="Z87" s="19" t="s">
        <v>524</v>
      </c>
      <c r="AA87" s="19" t="s">
        <v>11</v>
      </c>
      <c r="AB87" s="19"/>
      <c r="AC87" s="19"/>
      <c r="AD87" s="19"/>
    </row>
    <row r="88" spans="1:30" s="14" customFormat="1">
      <c r="A88" s="13"/>
      <c r="B88" s="13" t="s">
        <v>2507</v>
      </c>
      <c r="C88" s="13" t="s">
        <v>2508</v>
      </c>
      <c r="D88" s="13" t="s">
        <v>556</v>
      </c>
      <c r="E88" s="36"/>
      <c r="F88" s="36"/>
      <c r="G88" s="36"/>
      <c r="H88" s="36"/>
      <c r="I88" s="4"/>
      <c r="J88" s="36"/>
      <c r="K88" s="4"/>
      <c r="L88" s="36"/>
      <c r="M88" s="4"/>
      <c r="N88" s="36"/>
      <c r="O88" s="4"/>
      <c r="P88" s="36"/>
      <c r="Q88" s="36"/>
      <c r="R88" s="36"/>
      <c r="S88" s="12"/>
      <c r="T88" s="12"/>
      <c r="U88" s="12"/>
      <c r="X88" s="19" t="s">
        <v>463</v>
      </c>
      <c r="Y88" s="19" t="s">
        <v>464</v>
      </c>
      <c r="Z88" s="19" t="s">
        <v>524</v>
      </c>
      <c r="AA88" s="19" t="s">
        <v>442</v>
      </c>
      <c r="AB88" s="19"/>
      <c r="AC88" s="19"/>
      <c r="AD88" s="19"/>
    </row>
    <row r="89" spans="1:30" s="14" customFormat="1" ht="30">
      <c r="A89" s="11"/>
      <c r="B89" s="11" t="s">
        <v>2528</v>
      </c>
      <c r="C89" s="11" t="s">
        <v>2529</v>
      </c>
      <c r="D89" s="11" t="s">
        <v>556</v>
      </c>
      <c r="E89" s="3"/>
      <c r="F89" s="36"/>
      <c r="G89" s="3"/>
      <c r="H89" s="3"/>
      <c r="I89" s="5" t="str">
        <f>IF(AND(ISNUMBER(I90),ISNUMBER(I91)), I90+I91, "")</f>
        <v/>
      </c>
      <c r="J89" s="3"/>
      <c r="K89" s="5" t="str">
        <f>IF(AND(ISNUMBER(K90),ISNUMBER(K91)), K90+K91, "")</f>
        <v/>
      </c>
      <c r="L89" s="3"/>
      <c r="M89" s="5" t="str">
        <f>IF(AND(ISNUMBER(M90),ISNUMBER(M91)), M90+M91, "")</f>
        <v/>
      </c>
      <c r="N89" s="3"/>
      <c r="O89" s="5" t="str">
        <f>IF(AND(ISNUMBER(O90),ISNUMBER(O91)), O90+O91, "")</f>
        <v/>
      </c>
      <c r="P89" s="12"/>
      <c r="Q89" s="12"/>
      <c r="R89" s="12"/>
      <c r="S89" s="12"/>
      <c r="T89" s="12"/>
      <c r="U89" s="12"/>
      <c r="X89" s="19" t="s">
        <v>73</v>
      </c>
      <c r="Y89" s="19" t="s">
        <v>74</v>
      </c>
      <c r="Z89" s="19" t="s">
        <v>525</v>
      </c>
      <c r="AA89" s="19" t="s">
        <v>39</v>
      </c>
      <c r="AB89" s="19"/>
      <c r="AC89" s="19"/>
      <c r="AD89" s="19"/>
    </row>
    <row r="90" spans="1:30" s="14" customFormat="1" ht="30">
      <c r="A90" s="13"/>
      <c r="B90" s="13" t="s">
        <v>2537</v>
      </c>
      <c r="C90" s="13" t="s">
        <v>2538</v>
      </c>
      <c r="D90" s="13" t="s">
        <v>556</v>
      </c>
      <c r="E90" s="36"/>
      <c r="F90" s="36"/>
      <c r="G90" s="36"/>
      <c r="H90" s="36"/>
      <c r="I90" s="4"/>
      <c r="J90" s="36"/>
      <c r="K90" s="4"/>
      <c r="L90" s="36"/>
      <c r="M90" s="4"/>
      <c r="N90" s="36"/>
      <c r="O90" s="4"/>
      <c r="P90" s="36"/>
      <c r="Q90" s="36"/>
      <c r="R90" s="36"/>
      <c r="S90" s="12"/>
      <c r="T90" s="12"/>
      <c r="U90" s="12"/>
      <c r="X90" s="19" t="s">
        <v>75</v>
      </c>
      <c r="Y90" s="19" t="s">
        <v>76</v>
      </c>
      <c r="Z90" s="19" t="s">
        <v>3892</v>
      </c>
      <c r="AA90" s="19" t="s">
        <v>26</v>
      </c>
      <c r="AB90" s="19"/>
      <c r="AC90" s="19"/>
      <c r="AD90" s="19"/>
    </row>
    <row r="91" spans="1:30" s="14" customFormat="1" ht="30">
      <c r="A91" s="13"/>
      <c r="B91" s="13" t="s">
        <v>2542</v>
      </c>
      <c r="C91" s="13" t="s">
        <v>2543</v>
      </c>
      <c r="D91" s="13" t="s">
        <v>556</v>
      </c>
      <c r="E91" s="36"/>
      <c r="F91" s="36"/>
      <c r="G91" s="36"/>
      <c r="H91" s="36"/>
      <c r="I91" s="4"/>
      <c r="J91" s="36"/>
      <c r="K91" s="4"/>
      <c r="L91" s="36"/>
      <c r="M91" s="4"/>
      <c r="N91" s="36"/>
      <c r="O91" s="4"/>
      <c r="P91" s="36"/>
      <c r="Q91" s="36"/>
      <c r="R91" s="36"/>
      <c r="S91" s="12"/>
      <c r="T91" s="12"/>
      <c r="U91" s="12"/>
      <c r="X91" s="19" t="s">
        <v>77</v>
      </c>
      <c r="Y91" s="19" t="s">
        <v>78</v>
      </c>
      <c r="Z91" s="19" t="s">
        <v>524</v>
      </c>
      <c r="AA91" s="19" t="s">
        <v>11</v>
      </c>
      <c r="AB91" s="19"/>
      <c r="AC91" s="19"/>
      <c r="AD91" s="19"/>
    </row>
    <row r="92" spans="1:30" s="14" customFormat="1" ht="30">
      <c r="A92" s="11"/>
      <c r="B92" s="11" t="s">
        <v>2627</v>
      </c>
      <c r="C92" s="11" t="s">
        <v>2628</v>
      </c>
      <c r="D92" s="11" t="s">
        <v>556</v>
      </c>
      <c r="E92" s="3"/>
      <c r="F92" s="36"/>
      <c r="G92" s="3"/>
      <c r="H92" s="3"/>
      <c r="I92" s="5" t="str">
        <f>IF(AND(ISNUMBER(I93),ISNUMBER(I94)), I93/I94, "")</f>
        <v/>
      </c>
      <c r="J92" s="3"/>
      <c r="K92" s="5" t="str">
        <f>IF(AND(ISNUMBER(K93),ISNUMBER(K94)), K93/K94, "")</f>
        <v/>
      </c>
      <c r="L92" s="3"/>
      <c r="M92" s="5" t="str">
        <f>IF(AND(ISNUMBER(M93),ISNUMBER(M94)), M93/M94, "")</f>
        <v/>
      </c>
      <c r="N92" s="3"/>
      <c r="O92" s="5" t="str">
        <f>IF(AND(ISNUMBER(O93),ISNUMBER(O94)), O93/O94, "")</f>
        <v/>
      </c>
      <c r="P92" s="12"/>
      <c r="Q92" s="12"/>
      <c r="R92" s="12"/>
      <c r="S92" s="12"/>
      <c r="T92" s="12"/>
      <c r="U92" s="12"/>
      <c r="X92" s="19" t="s">
        <v>465</v>
      </c>
      <c r="Y92" s="19" t="s">
        <v>466</v>
      </c>
      <c r="Z92" s="19" t="s">
        <v>525</v>
      </c>
      <c r="AA92" s="19" t="s">
        <v>442</v>
      </c>
      <c r="AB92" s="19"/>
      <c r="AC92" s="19"/>
      <c r="AD92" s="19"/>
    </row>
    <row r="93" spans="1:30" s="14" customFormat="1">
      <c r="A93" s="13"/>
      <c r="B93" s="13" t="s">
        <v>2636</v>
      </c>
      <c r="C93" s="13" t="s">
        <v>2637</v>
      </c>
      <c r="D93" s="13" t="s">
        <v>556</v>
      </c>
      <c r="E93" s="36"/>
      <c r="F93" s="36"/>
      <c r="G93" s="36"/>
      <c r="H93" s="36"/>
      <c r="I93" s="4"/>
      <c r="J93" s="36"/>
      <c r="K93" s="4"/>
      <c r="L93" s="36"/>
      <c r="M93" s="4"/>
      <c r="N93" s="36"/>
      <c r="O93" s="4"/>
      <c r="P93" s="36"/>
      <c r="Q93" s="36"/>
      <c r="R93" s="36"/>
      <c r="S93" s="12"/>
      <c r="T93" s="12"/>
      <c r="U93" s="12"/>
      <c r="X93" s="19" t="s">
        <v>79</v>
      </c>
      <c r="Y93" s="19" t="s">
        <v>80</v>
      </c>
      <c r="Z93" s="19" t="s">
        <v>524</v>
      </c>
      <c r="AA93" s="19" t="s">
        <v>23</v>
      </c>
      <c r="AB93" s="19"/>
      <c r="AC93" s="19"/>
      <c r="AD93" s="19"/>
    </row>
    <row r="94" spans="1:30" s="14" customFormat="1">
      <c r="A94" s="13"/>
      <c r="B94" s="13" t="s">
        <v>2641</v>
      </c>
      <c r="C94" s="13" t="s">
        <v>2642</v>
      </c>
      <c r="D94" s="13" t="s">
        <v>556</v>
      </c>
      <c r="E94" s="36"/>
      <c r="F94" s="36"/>
      <c r="G94" s="36"/>
      <c r="H94" s="36"/>
      <c r="I94" s="4"/>
      <c r="J94" s="36"/>
      <c r="K94" s="4"/>
      <c r="L94" s="36"/>
      <c r="M94" s="4"/>
      <c r="N94" s="36"/>
      <c r="O94" s="4"/>
      <c r="P94" s="36"/>
      <c r="Q94" s="36"/>
      <c r="R94" s="36"/>
      <c r="S94" s="12"/>
      <c r="T94" s="12"/>
      <c r="U94" s="12"/>
      <c r="X94" s="19" t="s">
        <v>81</v>
      </c>
      <c r="Y94" s="19" t="s">
        <v>82</v>
      </c>
      <c r="Z94" s="19" t="s">
        <v>524</v>
      </c>
      <c r="AA94" s="19" t="s">
        <v>16</v>
      </c>
      <c r="AB94" s="19"/>
      <c r="AC94" s="19"/>
      <c r="AD94" s="19"/>
    </row>
    <row r="95" spans="1:30" s="14" customFormat="1">
      <c r="A95" s="11"/>
      <c r="B95" s="11" t="s">
        <v>2717</v>
      </c>
      <c r="C95" s="11" t="s">
        <v>4678</v>
      </c>
      <c r="D95" s="11" t="s">
        <v>556</v>
      </c>
      <c r="E95" s="3"/>
      <c r="F95" s="36"/>
      <c r="G95" s="3"/>
      <c r="H95" s="3"/>
      <c r="I95" s="5" t="str">
        <f>IF(AND(ISNUMBER(I96),ISNUMBER(I97)), I96/I97, "")</f>
        <v/>
      </c>
      <c r="J95" s="3"/>
      <c r="K95" s="5" t="str">
        <f>IF(AND(ISNUMBER(K96),ISNUMBER(K97)), K96/K97, "")</f>
        <v/>
      </c>
      <c r="L95" s="3"/>
      <c r="M95" s="5" t="str">
        <f>IF(AND(ISNUMBER(M96),ISNUMBER(M97)), M96/M97, "")</f>
        <v/>
      </c>
      <c r="N95" s="3"/>
      <c r="O95" s="5" t="str">
        <f>IF(AND(ISNUMBER(O96),ISNUMBER(O97)), O96/O97, "")</f>
        <v/>
      </c>
      <c r="P95" s="12"/>
      <c r="Q95" s="12"/>
      <c r="R95" s="12"/>
      <c r="S95" s="12"/>
      <c r="T95" s="12"/>
      <c r="U95" s="12"/>
      <c r="X95" s="19" t="s">
        <v>83</v>
      </c>
      <c r="Y95" s="19" t="s">
        <v>84</v>
      </c>
      <c r="Z95" s="19" t="s">
        <v>524</v>
      </c>
      <c r="AA95" s="19" t="s">
        <v>11</v>
      </c>
      <c r="AB95" s="19"/>
      <c r="AC95" s="19"/>
      <c r="AD95" s="19"/>
    </row>
    <row r="96" spans="1:30" s="14" customFormat="1">
      <c r="A96" s="13"/>
      <c r="B96" s="13" t="s">
        <v>2724</v>
      </c>
      <c r="C96" s="13" t="s">
        <v>4679</v>
      </c>
      <c r="D96" s="13" t="s">
        <v>556</v>
      </c>
      <c r="E96" s="36"/>
      <c r="F96" s="36"/>
      <c r="G96" s="36"/>
      <c r="H96" s="36"/>
      <c r="I96" s="4"/>
      <c r="J96" s="36"/>
      <c r="K96" s="4"/>
      <c r="L96" s="36"/>
      <c r="M96" s="4"/>
      <c r="N96" s="36"/>
      <c r="O96" s="4"/>
      <c r="P96" s="36"/>
      <c r="Q96" s="36"/>
      <c r="R96" s="36"/>
      <c r="S96" s="12"/>
      <c r="T96" s="12"/>
      <c r="U96" s="12"/>
      <c r="X96" s="19" t="s">
        <v>467</v>
      </c>
      <c r="Y96" s="19" t="s">
        <v>468</v>
      </c>
      <c r="Z96" s="19" t="s">
        <v>524</v>
      </c>
      <c r="AA96" s="19" t="s">
        <v>442</v>
      </c>
      <c r="AB96" s="19"/>
      <c r="AC96" s="19"/>
      <c r="AD96" s="19"/>
    </row>
    <row r="97" spans="1:30" s="14" customFormat="1">
      <c r="A97" s="13"/>
      <c r="B97" s="13" t="s">
        <v>2728</v>
      </c>
      <c r="C97" s="13" t="s">
        <v>4680</v>
      </c>
      <c r="D97" s="13" t="s">
        <v>556</v>
      </c>
      <c r="E97" s="36"/>
      <c r="F97" s="36"/>
      <c r="G97" s="36"/>
      <c r="H97" s="36"/>
      <c r="I97" s="4"/>
      <c r="J97" s="36"/>
      <c r="K97" s="4"/>
      <c r="L97" s="36"/>
      <c r="M97" s="4"/>
      <c r="N97" s="36"/>
      <c r="O97" s="4"/>
      <c r="P97" s="36"/>
      <c r="Q97" s="36"/>
      <c r="R97" s="36"/>
      <c r="S97" s="12"/>
      <c r="T97" s="12"/>
      <c r="U97" s="12"/>
      <c r="X97" s="19" t="s">
        <v>85</v>
      </c>
      <c r="Y97" s="19" t="s">
        <v>86</v>
      </c>
      <c r="Z97" s="19" t="s">
        <v>524</v>
      </c>
      <c r="AA97" s="19" t="s">
        <v>16</v>
      </c>
      <c r="AB97" s="19"/>
      <c r="AC97" s="19"/>
      <c r="AD97" s="19"/>
    </row>
    <row r="98" spans="1:30" s="14" customFormat="1" ht="30">
      <c r="A98" s="11"/>
      <c r="B98" s="11" t="s">
        <v>2802</v>
      </c>
      <c r="C98" s="11" t="s">
        <v>2803</v>
      </c>
      <c r="D98" s="11" t="s">
        <v>556</v>
      </c>
      <c r="E98" s="3"/>
      <c r="F98" s="36"/>
      <c r="G98" s="3"/>
      <c r="H98" s="3"/>
      <c r="I98" s="5" t="str">
        <f>IF(AND(ISNUMBER(I99),ISNUMBER(I100)), I99/I100, "")</f>
        <v/>
      </c>
      <c r="J98" s="3"/>
      <c r="K98" s="5" t="str">
        <f>IF(AND(ISNUMBER(K99),ISNUMBER(K100)), K99/K100, "")</f>
        <v/>
      </c>
      <c r="L98" s="3"/>
      <c r="M98" s="5" t="str">
        <f>IF(AND(ISNUMBER(M99),ISNUMBER(M100)), M99/M100, "")</f>
        <v/>
      </c>
      <c r="N98" s="3"/>
      <c r="O98" s="5" t="str">
        <f>IF(AND(ISNUMBER(O99),ISNUMBER(O100)), O99/O100, "")</f>
        <v/>
      </c>
      <c r="P98" s="12"/>
      <c r="Q98" s="12"/>
      <c r="R98" s="12"/>
      <c r="S98" s="12"/>
      <c r="T98" s="12"/>
      <c r="U98" s="12"/>
      <c r="X98" s="19" t="s">
        <v>469</v>
      </c>
      <c r="Y98" s="19" t="s">
        <v>86</v>
      </c>
      <c r="Z98" s="19" t="s">
        <v>3892</v>
      </c>
      <c r="AA98" s="19" t="s">
        <v>442</v>
      </c>
      <c r="AB98" s="19"/>
      <c r="AC98" s="19"/>
      <c r="AD98" s="19"/>
    </row>
    <row r="99" spans="1:30" s="14" customFormat="1" ht="30">
      <c r="A99" s="13"/>
      <c r="B99" s="13" t="s">
        <v>2809</v>
      </c>
      <c r="C99" s="13" t="s">
        <v>2810</v>
      </c>
      <c r="D99" s="13" t="s">
        <v>556</v>
      </c>
      <c r="E99" s="36"/>
      <c r="F99" s="36"/>
      <c r="G99" s="36"/>
      <c r="H99" s="36"/>
      <c r="I99" s="4"/>
      <c r="J99" s="36"/>
      <c r="K99" s="4"/>
      <c r="L99" s="36"/>
      <c r="M99" s="4"/>
      <c r="N99" s="36"/>
      <c r="O99" s="4"/>
      <c r="P99" s="36"/>
      <c r="Q99" s="36"/>
      <c r="R99" s="36"/>
      <c r="S99" s="12"/>
      <c r="T99" s="12"/>
      <c r="U99" s="12"/>
      <c r="X99" s="19" t="s">
        <v>87</v>
      </c>
      <c r="Y99" s="19" t="s">
        <v>88</v>
      </c>
      <c r="Z99" s="19" t="s">
        <v>3892</v>
      </c>
      <c r="AA99" s="19" t="s">
        <v>89</v>
      </c>
      <c r="AB99" s="19"/>
      <c r="AC99" s="19"/>
      <c r="AD99" s="19"/>
    </row>
    <row r="100" spans="1:30" s="14" customFormat="1">
      <c r="A100" s="13"/>
      <c r="B100" s="13" t="s">
        <v>2814</v>
      </c>
      <c r="C100" s="13" t="s">
        <v>2815</v>
      </c>
      <c r="D100" s="13" t="s">
        <v>556</v>
      </c>
      <c r="E100" s="36"/>
      <c r="F100" s="36"/>
      <c r="G100" s="36"/>
      <c r="H100" s="36"/>
      <c r="I100" s="4"/>
      <c r="J100" s="36"/>
      <c r="K100" s="4"/>
      <c r="L100" s="36"/>
      <c r="M100" s="4"/>
      <c r="N100" s="36"/>
      <c r="O100" s="4"/>
      <c r="P100" s="36"/>
      <c r="Q100" s="36"/>
      <c r="R100" s="36"/>
      <c r="S100" s="12"/>
      <c r="T100" s="12"/>
      <c r="U100" s="12"/>
      <c r="X100" s="19" t="s">
        <v>90</v>
      </c>
      <c r="Y100" s="19" t="s">
        <v>91</v>
      </c>
      <c r="Z100" s="19" t="s">
        <v>524</v>
      </c>
      <c r="AA100" s="19" t="s">
        <v>6</v>
      </c>
      <c r="AB100" s="19"/>
      <c r="AC100" s="19"/>
      <c r="AD100" s="19"/>
    </row>
    <row r="101" spans="1:30" s="14" customFormat="1" ht="30">
      <c r="A101" s="11"/>
      <c r="B101" s="11" t="s">
        <v>2819</v>
      </c>
      <c r="C101" s="11" t="s">
        <v>2820</v>
      </c>
      <c r="D101" s="11" t="s">
        <v>556</v>
      </c>
      <c r="E101" s="3"/>
      <c r="F101" s="36"/>
      <c r="G101" s="3"/>
      <c r="H101" s="3"/>
      <c r="I101" s="5" t="str">
        <f>IF(AND(ISNUMBER(I102),ISNUMBER(I103)), I102/I103, "")</f>
        <v/>
      </c>
      <c r="J101" s="3"/>
      <c r="K101" s="5" t="str">
        <f>IF(AND(ISNUMBER(K102),ISNUMBER(K103)), K102/K103, "")</f>
        <v/>
      </c>
      <c r="L101" s="3"/>
      <c r="M101" s="5" t="str">
        <f>IF(AND(ISNUMBER(M102),ISNUMBER(M103)), M102/M103, "")</f>
        <v/>
      </c>
      <c r="N101" s="3"/>
      <c r="O101" s="5" t="str">
        <f>IF(AND(ISNUMBER(O102),ISNUMBER(O103)), O102/O103, "")</f>
        <v/>
      </c>
      <c r="P101" s="12"/>
      <c r="Q101" s="12"/>
      <c r="R101" s="12"/>
      <c r="S101" s="12"/>
      <c r="T101" s="12"/>
      <c r="U101" s="12"/>
      <c r="X101" s="19" t="s">
        <v>92</v>
      </c>
      <c r="Y101" s="19" t="s">
        <v>93</v>
      </c>
      <c r="Z101" s="19" t="s">
        <v>524</v>
      </c>
      <c r="AA101" s="19" t="s">
        <v>11</v>
      </c>
      <c r="AB101" s="19"/>
      <c r="AC101" s="19"/>
      <c r="AD101" s="19"/>
    </row>
    <row r="102" spans="1:30" s="14" customFormat="1" ht="30">
      <c r="A102" s="13"/>
      <c r="B102" s="13" t="s">
        <v>2826</v>
      </c>
      <c r="C102" s="13" t="s">
        <v>2827</v>
      </c>
      <c r="D102" s="13" t="s">
        <v>556</v>
      </c>
      <c r="E102" s="36"/>
      <c r="F102" s="36"/>
      <c r="G102" s="36"/>
      <c r="H102" s="36"/>
      <c r="I102" s="4"/>
      <c r="J102" s="36"/>
      <c r="K102" s="4"/>
      <c r="L102" s="36"/>
      <c r="M102" s="4"/>
      <c r="N102" s="36"/>
      <c r="O102" s="4"/>
      <c r="P102" s="36"/>
      <c r="Q102" s="36"/>
      <c r="R102" s="36"/>
      <c r="S102" s="12"/>
      <c r="T102" s="12"/>
      <c r="U102" s="12"/>
      <c r="X102" s="19" t="s">
        <v>94</v>
      </c>
      <c r="Y102" s="19" t="s">
        <v>95</v>
      </c>
      <c r="Z102" s="19" t="s">
        <v>524</v>
      </c>
      <c r="AA102" s="19" t="s">
        <v>16</v>
      </c>
      <c r="AB102" s="19"/>
      <c r="AC102" s="19"/>
      <c r="AD102" s="19"/>
    </row>
    <row r="103" spans="1:30" s="14" customFormat="1">
      <c r="A103" s="13"/>
      <c r="B103" s="13" t="s">
        <v>2831</v>
      </c>
      <c r="C103" s="13" t="s">
        <v>2832</v>
      </c>
      <c r="D103" s="13" t="s">
        <v>556</v>
      </c>
      <c r="E103" s="36"/>
      <c r="F103" s="36"/>
      <c r="G103" s="36"/>
      <c r="H103" s="36"/>
      <c r="I103" s="4"/>
      <c r="J103" s="36"/>
      <c r="K103" s="4"/>
      <c r="L103" s="36"/>
      <c r="M103" s="4"/>
      <c r="N103" s="36"/>
      <c r="O103" s="4"/>
      <c r="P103" s="36"/>
      <c r="Q103" s="36"/>
      <c r="R103" s="36"/>
      <c r="S103" s="12"/>
      <c r="T103" s="12"/>
      <c r="U103" s="12"/>
      <c r="X103" s="19" t="s">
        <v>96</v>
      </c>
      <c r="Y103" s="19" t="s">
        <v>97</v>
      </c>
      <c r="Z103" s="19" t="s">
        <v>3892</v>
      </c>
      <c r="AA103" s="19" t="s">
        <v>16</v>
      </c>
      <c r="AB103" s="19"/>
      <c r="AC103" s="19"/>
      <c r="AD103" s="19"/>
    </row>
    <row r="104" spans="1:30" s="14" customFormat="1">
      <c r="A104" s="11"/>
      <c r="B104" s="11" t="s">
        <v>2886</v>
      </c>
      <c r="C104" s="11" t="s">
        <v>2887</v>
      </c>
      <c r="D104" s="11" t="s">
        <v>556</v>
      </c>
      <c r="E104" s="3"/>
      <c r="F104" s="36"/>
      <c r="G104" s="3"/>
      <c r="H104" s="3"/>
      <c r="I104" s="5" t="str">
        <f>IF(AND(ISNUMBER(I105),ISNUMBER(I106)), (I105-I106)/I105, "")</f>
        <v/>
      </c>
      <c r="J104" s="3"/>
      <c r="K104" s="5" t="str">
        <f>IF(AND(ISNUMBER(K105),ISNUMBER(K106)), (K105-K106)/K105, "")</f>
        <v/>
      </c>
      <c r="L104" s="3"/>
      <c r="M104" s="5" t="str">
        <f>IF(AND(ISNUMBER(M105),ISNUMBER(M106)), (M105-M106)/M105, "")</f>
        <v/>
      </c>
      <c r="N104" s="3"/>
      <c r="O104" s="5" t="str">
        <f>IF(AND(ISNUMBER(O105),ISNUMBER(O106)), (O105-O106)/O105, "")</f>
        <v/>
      </c>
      <c r="P104" s="12"/>
      <c r="Q104" s="12"/>
      <c r="R104" s="12"/>
      <c r="S104" s="12"/>
      <c r="T104" s="12"/>
      <c r="U104" s="12"/>
      <c r="X104" s="19" t="s">
        <v>98</v>
      </c>
      <c r="Y104" s="19" t="s">
        <v>99</v>
      </c>
      <c r="Z104" s="19" t="s">
        <v>524</v>
      </c>
      <c r="AA104" s="19" t="s">
        <v>23</v>
      </c>
      <c r="AB104" s="19"/>
      <c r="AC104" s="19"/>
      <c r="AD104" s="19"/>
    </row>
    <row r="105" spans="1:30" s="14" customFormat="1">
      <c r="A105" s="13"/>
      <c r="B105" s="13" t="s">
        <v>2895</v>
      </c>
      <c r="C105" s="13" t="s">
        <v>2896</v>
      </c>
      <c r="D105" s="13" t="s">
        <v>556</v>
      </c>
      <c r="E105" s="36"/>
      <c r="F105" s="36"/>
      <c r="G105" s="36"/>
      <c r="H105" s="36"/>
      <c r="I105" s="4"/>
      <c r="J105" s="36"/>
      <c r="K105" s="4"/>
      <c r="L105" s="36"/>
      <c r="M105" s="4"/>
      <c r="N105" s="36"/>
      <c r="O105" s="4"/>
      <c r="P105" s="36"/>
      <c r="Q105" s="36"/>
      <c r="R105" s="36"/>
      <c r="S105" s="12"/>
      <c r="T105" s="12"/>
      <c r="U105" s="12"/>
      <c r="X105" s="19" t="s">
        <v>470</v>
      </c>
      <c r="Y105" s="19" t="s">
        <v>471</v>
      </c>
      <c r="Z105" s="19" t="s">
        <v>526</v>
      </c>
      <c r="AA105" s="19" t="s">
        <v>11</v>
      </c>
      <c r="AB105" s="19"/>
      <c r="AC105" s="19"/>
      <c r="AD105" s="19"/>
    </row>
    <row r="106" spans="1:30" s="14" customFormat="1">
      <c r="A106" s="13"/>
      <c r="B106" s="13" t="s">
        <v>2900</v>
      </c>
      <c r="C106" s="13" t="s">
        <v>2901</v>
      </c>
      <c r="D106" s="13" t="s">
        <v>556</v>
      </c>
      <c r="E106" s="36"/>
      <c r="F106" s="36"/>
      <c r="G106" s="36"/>
      <c r="H106" s="36"/>
      <c r="I106" s="4"/>
      <c r="J106" s="36"/>
      <c r="K106" s="4"/>
      <c r="L106" s="36"/>
      <c r="M106" s="4"/>
      <c r="N106" s="36"/>
      <c r="O106" s="4"/>
      <c r="P106" s="36"/>
      <c r="Q106" s="36"/>
      <c r="R106" s="36"/>
      <c r="S106" s="12"/>
      <c r="T106" s="12"/>
      <c r="U106" s="12"/>
      <c r="X106" s="19" t="s">
        <v>100</v>
      </c>
      <c r="Y106" s="19" t="s">
        <v>101</v>
      </c>
      <c r="Z106" s="19" t="s">
        <v>525</v>
      </c>
      <c r="AA106" s="19" t="s">
        <v>62</v>
      </c>
      <c r="AB106" s="19"/>
      <c r="AC106" s="19"/>
      <c r="AD106" s="19"/>
    </row>
    <row r="107" spans="1:30" s="14" customFormat="1">
      <c r="A107" s="11"/>
      <c r="B107" s="11" t="s">
        <v>2905</v>
      </c>
      <c r="C107" s="11" t="s">
        <v>2906</v>
      </c>
      <c r="D107" s="11" t="s">
        <v>556</v>
      </c>
      <c r="E107" s="3"/>
      <c r="F107" s="36"/>
      <c r="G107" s="3"/>
      <c r="H107" s="3"/>
      <c r="I107" s="5" t="str">
        <f>IF(AND(ISNUMBER(I108),ISNUMBER(I109)), I108/I109, "")</f>
        <v/>
      </c>
      <c r="J107" s="3"/>
      <c r="K107" s="5" t="str">
        <f>IF(AND(ISNUMBER(K108),ISNUMBER(K109)), K108/K109, "")</f>
        <v/>
      </c>
      <c r="L107" s="3"/>
      <c r="M107" s="5" t="str">
        <f>IF(AND(ISNUMBER(M108),ISNUMBER(M109)), M108/M109, "")</f>
        <v/>
      </c>
      <c r="N107" s="3"/>
      <c r="O107" s="5" t="str">
        <f>IF(AND(ISNUMBER(O108),ISNUMBER(O109)), O108/O109, "")</f>
        <v/>
      </c>
      <c r="P107" s="12"/>
      <c r="Q107" s="12"/>
      <c r="R107" s="12"/>
      <c r="S107" s="12"/>
      <c r="T107" s="12"/>
      <c r="U107" s="12"/>
      <c r="X107" s="19" t="s">
        <v>102</v>
      </c>
      <c r="Y107" s="19" t="s">
        <v>103</v>
      </c>
      <c r="Z107" s="19" t="s">
        <v>525</v>
      </c>
      <c r="AA107" s="19" t="s">
        <v>6</v>
      </c>
      <c r="AB107" s="19"/>
      <c r="AC107" s="19"/>
      <c r="AD107" s="19"/>
    </row>
    <row r="108" spans="1:30" s="14" customFormat="1" ht="30">
      <c r="A108" s="13"/>
      <c r="B108" s="13" t="s">
        <v>2913</v>
      </c>
      <c r="C108" s="13" t="s">
        <v>2914</v>
      </c>
      <c r="D108" s="13" t="s">
        <v>556</v>
      </c>
      <c r="E108" s="36"/>
      <c r="F108" s="36"/>
      <c r="G108" s="36"/>
      <c r="H108" s="36"/>
      <c r="I108" s="4"/>
      <c r="J108" s="36"/>
      <c r="K108" s="4"/>
      <c r="L108" s="36"/>
      <c r="M108" s="4"/>
      <c r="N108" s="36"/>
      <c r="O108" s="4"/>
      <c r="P108" s="36"/>
      <c r="Q108" s="36"/>
      <c r="R108" s="36"/>
      <c r="S108" s="12"/>
      <c r="T108" s="12"/>
      <c r="U108" s="12"/>
      <c r="X108" s="19" t="s">
        <v>104</v>
      </c>
      <c r="Y108" s="19" t="s">
        <v>105</v>
      </c>
      <c r="Z108" s="19" t="s">
        <v>524</v>
      </c>
      <c r="AA108" s="19" t="s">
        <v>6</v>
      </c>
      <c r="AB108" s="19"/>
      <c r="AC108" s="19"/>
      <c r="AD108" s="19"/>
    </row>
    <row r="109" spans="1:30" s="14" customFormat="1">
      <c r="A109" s="13"/>
      <c r="B109" s="13" t="s">
        <v>2918</v>
      </c>
      <c r="C109" s="13" t="s">
        <v>2919</v>
      </c>
      <c r="D109" s="13" t="s">
        <v>556</v>
      </c>
      <c r="E109" s="36"/>
      <c r="F109" s="36"/>
      <c r="G109" s="36"/>
      <c r="H109" s="36"/>
      <c r="I109" s="4"/>
      <c r="J109" s="36"/>
      <c r="K109" s="4"/>
      <c r="L109" s="36"/>
      <c r="M109" s="4"/>
      <c r="N109" s="36"/>
      <c r="O109" s="4"/>
      <c r="P109" s="36"/>
      <c r="Q109" s="36"/>
      <c r="R109" s="36"/>
      <c r="S109" s="12"/>
      <c r="T109" s="12"/>
      <c r="U109" s="12"/>
      <c r="X109" s="19" t="s">
        <v>472</v>
      </c>
      <c r="Y109" s="19" t="s">
        <v>473</v>
      </c>
      <c r="Z109" s="19" t="s">
        <v>525</v>
      </c>
      <c r="AA109" s="19" t="s">
        <v>26</v>
      </c>
      <c r="AB109" s="19"/>
      <c r="AC109" s="19"/>
      <c r="AD109" s="19"/>
    </row>
    <row r="110" spans="1:30" s="14" customFormat="1" ht="30">
      <c r="A110" s="11"/>
      <c r="B110" s="11" t="s">
        <v>2941</v>
      </c>
      <c r="C110" s="11" t="s">
        <v>2942</v>
      </c>
      <c r="D110" s="11" t="s">
        <v>556</v>
      </c>
      <c r="E110" s="3"/>
      <c r="F110" s="36"/>
      <c r="G110" s="3"/>
      <c r="H110" s="3"/>
      <c r="I110" s="5" t="str">
        <f>IF(AND(ISNUMBER(I111),ISNUMBER(I112)), I111/I112, "")</f>
        <v/>
      </c>
      <c r="J110" s="3"/>
      <c r="K110" s="5" t="str">
        <f>IF(AND(ISNUMBER(K111),ISNUMBER(K112)), K111/K112, "")</f>
        <v/>
      </c>
      <c r="L110" s="3"/>
      <c r="M110" s="5" t="str">
        <f>IF(AND(ISNUMBER(M111),ISNUMBER(M112)), M111/M112, "")</f>
        <v/>
      </c>
      <c r="N110" s="3"/>
      <c r="O110" s="5" t="str">
        <f>IF(AND(ISNUMBER(O111),ISNUMBER(O112)), O111/O112, "")</f>
        <v/>
      </c>
      <c r="P110" s="12"/>
      <c r="Q110" s="12"/>
      <c r="R110" s="12"/>
      <c r="S110" s="12"/>
      <c r="T110" s="12"/>
      <c r="U110" s="12"/>
      <c r="X110" s="19" t="s">
        <v>106</v>
      </c>
      <c r="Y110" s="19" t="s">
        <v>107</v>
      </c>
      <c r="Z110" s="19" t="s">
        <v>524</v>
      </c>
      <c r="AA110" s="19" t="s">
        <v>6</v>
      </c>
      <c r="AB110" s="19"/>
      <c r="AC110" s="19"/>
      <c r="AD110" s="19"/>
    </row>
    <row r="111" spans="1:30" s="14" customFormat="1">
      <c r="A111" s="13"/>
      <c r="B111" s="13" t="s">
        <v>2948</v>
      </c>
      <c r="C111" s="13" t="s">
        <v>2949</v>
      </c>
      <c r="D111" s="13" t="s">
        <v>556</v>
      </c>
      <c r="E111" s="36"/>
      <c r="F111" s="36"/>
      <c r="G111" s="36"/>
      <c r="H111" s="36"/>
      <c r="I111" s="4"/>
      <c r="J111" s="36"/>
      <c r="K111" s="4"/>
      <c r="L111" s="36"/>
      <c r="M111" s="4"/>
      <c r="N111" s="36"/>
      <c r="O111" s="4"/>
      <c r="P111" s="36"/>
      <c r="Q111" s="36"/>
      <c r="R111" s="36"/>
      <c r="S111" s="12"/>
      <c r="T111" s="12"/>
      <c r="U111" s="12"/>
      <c r="X111" s="19" t="s">
        <v>108</v>
      </c>
      <c r="Y111" s="19" t="s">
        <v>109</v>
      </c>
      <c r="Z111" s="19" t="s">
        <v>3892</v>
      </c>
      <c r="AA111" s="19" t="s">
        <v>26</v>
      </c>
      <c r="AB111" s="19"/>
      <c r="AC111" s="19"/>
      <c r="AD111" s="19"/>
    </row>
    <row r="112" spans="1:30" s="14" customFormat="1">
      <c r="A112" s="13"/>
      <c r="B112" s="13" t="s">
        <v>2951</v>
      </c>
      <c r="C112" s="13" t="s">
        <v>2938</v>
      </c>
      <c r="D112" s="13" t="s">
        <v>556</v>
      </c>
      <c r="E112" s="36"/>
      <c r="F112" s="36"/>
      <c r="G112" s="36"/>
      <c r="H112" s="36"/>
      <c r="I112" s="4"/>
      <c r="J112" s="36"/>
      <c r="K112" s="4"/>
      <c r="L112" s="36"/>
      <c r="M112" s="4"/>
      <c r="N112" s="36"/>
      <c r="O112" s="4"/>
      <c r="P112" s="36"/>
      <c r="Q112" s="36"/>
      <c r="R112" s="36"/>
      <c r="S112" s="12"/>
      <c r="T112" s="12"/>
      <c r="U112" s="12"/>
      <c r="X112" s="19" t="s">
        <v>474</v>
      </c>
      <c r="Y112" s="19" t="s">
        <v>475</v>
      </c>
      <c r="Z112" s="19" t="s">
        <v>525</v>
      </c>
      <c r="AA112" s="19" t="s">
        <v>442</v>
      </c>
      <c r="AB112" s="19"/>
      <c r="AC112" s="19"/>
      <c r="AD112" s="19"/>
    </row>
    <row r="113" spans="1:30" s="14" customFormat="1">
      <c r="A113" s="11"/>
      <c r="B113" s="11" t="s">
        <v>2952</v>
      </c>
      <c r="C113" s="11" t="s">
        <v>2953</v>
      </c>
      <c r="D113" s="11" t="s">
        <v>556</v>
      </c>
      <c r="E113" s="3"/>
      <c r="F113" s="36"/>
      <c r="G113" s="3"/>
      <c r="H113" s="3"/>
      <c r="I113" s="5" t="str">
        <f>IF(AND(ISNUMBER(I114),ISNUMBER(I115)), I114/I115, "")</f>
        <v/>
      </c>
      <c r="J113" s="3"/>
      <c r="K113" s="5" t="str">
        <f>IF(AND(ISNUMBER(K114),ISNUMBER(K115)), K114/K115, "")</f>
        <v/>
      </c>
      <c r="L113" s="3"/>
      <c r="M113" s="5" t="str">
        <f>IF(AND(ISNUMBER(M114),ISNUMBER(M115)), M114/M115, "")</f>
        <v/>
      </c>
      <c r="N113" s="3"/>
      <c r="O113" s="5" t="str">
        <f>IF(AND(ISNUMBER(O114),ISNUMBER(O115)), O114/O115, "")</f>
        <v/>
      </c>
      <c r="P113" s="12"/>
      <c r="Q113" s="12"/>
      <c r="R113" s="12"/>
      <c r="S113" s="12"/>
      <c r="T113" s="12"/>
      <c r="U113" s="12"/>
      <c r="X113" s="19" t="s">
        <v>476</v>
      </c>
      <c r="Y113" s="19" t="s">
        <v>477</v>
      </c>
      <c r="Z113" s="19" t="s">
        <v>3892</v>
      </c>
      <c r="AA113" s="19" t="s">
        <v>442</v>
      </c>
      <c r="AB113" s="19"/>
      <c r="AC113" s="19"/>
      <c r="AD113" s="19"/>
    </row>
    <row r="114" spans="1:30" s="14" customFormat="1">
      <c r="A114" s="13"/>
      <c r="B114" s="13" t="s">
        <v>2961</v>
      </c>
      <c r="C114" s="13" t="s">
        <v>2962</v>
      </c>
      <c r="D114" s="13" t="s">
        <v>556</v>
      </c>
      <c r="E114" s="36"/>
      <c r="F114" s="36"/>
      <c r="G114" s="36"/>
      <c r="H114" s="36"/>
      <c r="I114" s="4"/>
      <c r="J114" s="36"/>
      <c r="K114" s="4"/>
      <c r="L114" s="36"/>
      <c r="M114" s="4"/>
      <c r="N114" s="36"/>
      <c r="O114" s="4"/>
      <c r="P114" s="36"/>
      <c r="Q114" s="36"/>
      <c r="R114" s="36"/>
      <c r="S114" s="12"/>
      <c r="T114" s="12"/>
      <c r="U114" s="12"/>
      <c r="X114" s="19" t="s">
        <v>110</v>
      </c>
      <c r="Y114" s="19" t="s">
        <v>111</v>
      </c>
      <c r="Z114" s="19" t="s">
        <v>524</v>
      </c>
      <c r="AA114" s="19" t="s">
        <v>16</v>
      </c>
      <c r="AB114" s="19"/>
      <c r="AC114" s="19"/>
      <c r="AD114" s="19"/>
    </row>
    <row r="115" spans="1:30" s="14" customFormat="1">
      <c r="A115" s="13"/>
      <c r="B115" s="13" t="s">
        <v>2966</v>
      </c>
      <c r="C115" s="13" t="s">
        <v>2967</v>
      </c>
      <c r="D115" s="13" t="s">
        <v>556</v>
      </c>
      <c r="E115" s="36"/>
      <c r="F115" s="36"/>
      <c r="G115" s="36"/>
      <c r="H115" s="36"/>
      <c r="I115" s="4"/>
      <c r="J115" s="36"/>
      <c r="K115" s="4"/>
      <c r="L115" s="36"/>
      <c r="M115" s="4"/>
      <c r="N115" s="36"/>
      <c r="O115" s="4"/>
      <c r="P115" s="36"/>
      <c r="Q115" s="36"/>
      <c r="R115" s="36"/>
      <c r="S115" s="12"/>
      <c r="T115" s="12"/>
      <c r="U115" s="12"/>
      <c r="X115" s="19" t="s">
        <v>112</v>
      </c>
      <c r="Y115" s="19" t="s">
        <v>113</v>
      </c>
      <c r="Z115" s="19" t="s">
        <v>3892</v>
      </c>
      <c r="AA115" s="19" t="s">
        <v>23</v>
      </c>
      <c r="AB115" s="19"/>
      <c r="AC115" s="19"/>
      <c r="AD115" s="19"/>
    </row>
    <row r="116" spans="1:30" s="14" customFormat="1">
      <c r="A116" s="13"/>
      <c r="B116" s="13" t="s">
        <v>2970</v>
      </c>
      <c r="C116" s="13" t="s">
        <v>2971</v>
      </c>
      <c r="D116" s="13" t="s">
        <v>556</v>
      </c>
      <c r="E116" s="36"/>
      <c r="F116" s="36"/>
      <c r="G116" s="36"/>
      <c r="H116" s="36"/>
      <c r="I116" s="4"/>
      <c r="J116" s="36"/>
      <c r="K116" s="4"/>
      <c r="L116" s="36"/>
      <c r="M116" s="4"/>
      <c r="N116" s="36"/>
      <c r="O116" s="4"/>
      <c r="P116" s="36"/>
      <c r="Q116" s="36"/>
      <c r="R116" s="36"/>
      <c r="S116" s="12"/>
      <c r="T116" s="12"/>
      <c r="U116" s="12"/>
      <c r="X116" s="19" t="s">
        <v>114</v>
      </c>
      <c r="Y116" s="19" t="s">
        <v>115</v>
      </c>
      <c r="Z116" s="19" t="s">
        <v>524</v>
      </c>
      <c r="AA116" s="19" t="s">
        <v>11</v>
      </c>
      <c r="AB116" s="19"/>
      <c r="AC116" s="19"/>
      <c r="AD116" s="19"/>
    </row>
    <row r="117" spans="1:30" s="14" customFormat="1" ht="30">
      <c r="A117" s="11"/>
      <c r="B117" s="11" t="s">
        <v>3016</v>
      </c>
      <c r="C117" s="11" t="s">
        <v>4681</v>
      </c>
      <c r="D117" s="11" t="s">
        <v>556</v>
      </c>
      <c r="E117" s="3"/>
      <c r="F117" s="36"/>
      <c r="G117" s="3"/>
      <c r="H117" s="3"/>
      <c r="I117" s="5" t="str">
        <f>IF(AND(ISNUMBER(I118),ISNUMBER(I119)), I118/I119, "")</f>
        <v/>
      </c>
      <c r="J117" s="3"/>
      <c r="K117" s="5" t="str">
        <f>IF(AND(ISNUMBER(K118),ISNUMBER(K119)), K118/K119, "")</f>
        <v/>
      </c>
      <c r="L117" s="3"/>
      <c r="M117" s="5" t="str">
        <f>IF(AND(ISNUMBER(M118),ISNUMBER(M119)), M118/M119, "")</f>
        <v/>
      </c>
      <c r="N117" s="3"/>
      <c r="O117" s="5" t="str">
        <f>IF(AND(ISNUMBER(O118),ISNUMBER(O119)), O118/O119, "")</f>
        <v/>
      </c>
      <c r="P117" s="12"/>
      <c r="Q117" s="12"/>
      <c r="R117" s="12"/>
      <c r="S117" s="12"/>
      <c r="T117" s="12"/>
      <c r="U117" s="12"/>
      <c r="X117" s="19" t="s">
        <v>116</v>
      </c>
      <c r="Y117" s="19" t="s">
        <v>117</v>
      </c>
      <c r="Z117" s="19" t="s">
        <v>524</v>
      </c>
      <c r="AA117" s="19" t="s">
        <v>23</v>
      </c>
      <c r="AB117" s="19"/>
      <c r="AC117" s="19"/>
      <c r="AD117" s="19"/>
    </row>
    <row r="118" spans="1:30" s="14" customFormat="1">
      <c r="A118" s="13"/>
      <c r="B118" s="13" t="s">
        <v>3025</v>
      </c>
      <c r="C118" s="13" t="s">
        <v>3026</v>
      </c>
      <c r="D118" s="13" t="s">
        <v>556</v>
      </c>
      <c r="E118" s="36"/>
      <c r="F118" s="36"/>
      <c r="G118" s="36"/>
      <c r="H118" s="36"/>
      <c r="I118" s="4"/>
      <c r="J118" s="36"/>
      <c r="K118" s="4"/>
      <c r="L118" s="36"/>
      <c r="M118" s="4"/>
      <c r="N118" s="36"/>
      <c r="O118" s="4"/>
      <c r="P118" s="36"/>
      <c r="Q118" s="36"/>
      <c r="R118" s="36"/>
      <c r="S118" s="12"/>
      <c r="T118" s="12"/>
      <c r="U118" s="12"/>
      <c r="X118" s="19" t="s">
        <v>118</v>
      </c>
      <c r="Y118" s="19" t="s">
        <v>119</v>
      </c>
      <c r="Z118" s="19" t="s">
        <v>524</v>
      </c>
      <c r="AA118" s="19" t="s">
        <v>39</v>
      </c>
      <c r="AB118" s="19"/>
      <c r="AC118" s="19"/>
      <c r="AD118" s="19"/>
    </row>
    <row r="119" spans="1:30" s="14" customFormat="1">
      <c r="A119" s="13"/>
      <c r="B119" s="13" t="s">
        <v>3031</v>
      </c>
      <c r="C119" s="13" t="s">
        <v>3032</v>
      </c>
      <c r="D119" s="13" t="s">
        <v>556</v>
      </c>
      <c r="E119" s="36"/>
      <c r="F119" s="36"/>
      <c r="G119" s="36"/>
      <c r="H119" s="36"/>
      <c r="I119" s="4"/>
      <c r="J119" s="36"/>
      <c r="K119" s="4"/>
      <c r="L119" s="36"/>
      <c r="M119" s="4"/>
      <c r="N119" s="36"/>
      <c r="O119" s="4"/>
      <c r="P119" s="36"/>
      <c r="Q119" s="36"/>
      <c r="R119" s="36"/>
      <c r="S119" s="12"/>
      <c r="T119" s="12"/>
      <c r="U119" s="12"/>
      <c r="X119" s="19" t="s">
        <v>120</v>
      </c>
      <c r="Y119" s="19" t="s">
        <v>121</v>
      </c>
      <c r="Z119" s="19" t="s">
        <v>3892</v>
      </c>
      <c r="AA119" s="19" t="s">
        <v>23</v>
      </c>
      <c r="AB119" s="19"/>
      <c r="AC119" s="19"/>
      <c r="AD119" s="19"/>
    </row>
    <row r="120" spans="1:30" s="14" customFormat="1">
      <c r="A120" s="11"/>
      <c r="B120" s="11" t="s">
        <v>3154</v>
      </c>
      <c r="C120" s="11" t="s">
        <v>3155</v>
      </c>
      <c r="D120" s="11" t="s">
        <v>556</v>
      </c>
      <c r="E120" s="3"/>
      <c r="F120" s="36"/>
      <c r="G120" s="3"/>
      <c r="H120" s="3"/>
      <c r="I120" s="5" t="str">
        <f>IF(ISNUMBER(I121), I121, "")</f>
        <v/>
      </c>
      <c r="J120" s="3"/>
      <c r="K120" s="5" t="str">
        <f>IF(ISNUMBER(K121), K121, "")</f>
        <v/>
      </c>
      <c r="L120" s="3"/>
      <c r="M120" s="5" t="str">
        <f>IF(ISNUMBER(M121), M121, "")</f>
        <v/>
      </c>
      <c r="N120" s="3"/>
      <c r="O120" s="5" t="str">
        <f>IF(ISNUMBER(O121), O121, "")</f>
        <v/>
      </c>
      <c r="P120" s="12"/>
      <c r="Q120" s="12"/>
      <c r="R120" s="12"/>
      <c r="S120" s="12"/>
      <c r="T120" s="12"/>
      <c r="U120" s="12"/>
      <c r="X120" s="19" t="s">
        <v>122</v>
      </c>
      <c r="Y120" s="19" t="s">
        <v>123</v>
      </c>
      <c r="Z120" s="19" t="s">
        <v>524</v>
      </c>
      <c r="AA120" s="19" t="s">
        <v>6</v>
      </c>
      <c r="AB120" s="19"/>
      <c r="AC120" s="19"/>
      <c r="AD120" s="19"/>
    </row>
    <row r="121" spans="1:30" s="14" customFormat="1" ht="30">
      <c r="A121" s="13"/>
      <c r="B121" s="13" t="s">
        <v>3163</v>
      </c>
      <c r="C121" s="13" t="s">
        <v>3159</v>
      </c>
      <c r="D121" s="13" t="s">
        <v>556</v>
      </c>
      <c r="E121" s="36"/>
      <c r="F121" s="36"/>
      <c r="G121" s="36"/>
      <c r="H121" s="36"/>
      <c r="I121" s="4"/>
      <c r="J121" s="36"/>
      <c r="K121" s="4"/>
      <c r="L121" s="36"/>
      <c r="M121" s="4"/>
      <c r="N121" s="36"/>
      <c r="O121" s="4"/>
      <c r="P121" s="36"/>
      <c r="Q121" s="36"/>
      <c r="R121" s="36"/>
      <c r="S121" s="12"/>
      <c r="T121" s="12"/>
      <c r="U121" s="12"/>
      <c r="X121" s="19" t="s">
        <v>124</v>
      </c>
      <c r="Y121" s="19" t="s">
        <v>125</v>
      </c>
      <c r="Z121" s="19" t="s">
        <v>525</v>
      </c>
      <c r="AA121" s="19" t="s">
        <v>11</v>
      </c>
      <c r="AB121" s="19"/>
      <c r="AC121" s="19"/>
      <c r="AD121" s="19"/>
    </row>
    <row r="122" spans="1:30" s="14" customFormat="1">
      <c r="A122" s="11"/>
      <c r="B122" s="11" t="s">
        <v>3167</v>
      </c>
      <c r="C122" s="11" t="s">
        <v>3168</v>
      </c>
      <c r="D122" s="11" t="s">
        <v>556</v>
      </c>
      <c r="E122" s="3"/>
      <c r="F122" s="36"/>
      <c r="G122" s="3"/>
      <c r="H122" s="3"/>
      <c r="I122" s="5" t="str">
        <f>IF(ISNUMBER(I123), I123, "")</f>
        <v/>
      </c>
      <c r="J122" s="3"/>
      <c r="K122" s="5" t="str">
        <f>IF(ISNUMBER(K123), K123, "")</f>
        <v/>
      </c>
      <c r="L122" s="3"/>
      <c r="M122" s="5" t="str">
        <f>IF(ISNUMBER(M123), M123, "")</f>
        <v/>
      </c>
      <c r="N122" s="3"/>
      <c r="O122" s="5" t="str">
        <f>IF(ISNUMBER(O123), O123, "")</f>
        <v/>
      </c>
      <c r="P122" s="12"/>
      <c r="Q122" s="12"/>
      <c r="R122" s="12"/>
      <c r="S122" s="12"/>
      <c r="T122" s="12"/>
      <c r="U122" s="12"/>
      <c r="X122" s="19" t="s">
        <v>126</v>
      </c>
      <c r="Y122" s="19" t="s">
        <v>127</v>
      </c>
      <c r="Z122" s="19" t="s">
        <v>524</v>
      </c>
      <c r="AA122" s="19" t="s">
        <v>26</v>
      </c>
      <c r="AB122" s="19"/>
      <c r="AC122" s="19"/>
      <c r="AD122" s="19"/>
    </row>
    <row r="123" spans="1:30" s="14" customFormat="1">
      <c r="A123" s="13"/>
      <c r="B123" s="13" t="s">
        <v>3175</v>
      </c>
      <c r="C123" s="13" t="s">
        <v>3176</v>
      </c>
      <c r="D123" s="13" t="s">
        <v>556</v>
      </c>
      <c r="E123" s="36"/>
      <c r="F123" s="36"/>
      <c r="G123" s="36"/>
      <c r="H123" s="36"/>
      <c r="I123" s="4"/>
      <c r="J123" s="36"/>
      <c r="K123" s="4"/>
      <c r="L123" s="36"/>
      <c r="M123" s="4"/>
      <c r="N123" s="36"/>
      <c r="O123" s="4"/>
      <c r="P123" s="36"/>
      <c r="Q123" s="36"/>
      <c r="R123" s="36"/>
      <c r="S123" s="12"/>
      <c r="T123" s="12"/>
      <c r="U123" s="12"/>
      <c r="X123" s="19" t="s">
        <v>128</v>
      </c>
      <c r="Y123" s="19" t="s">
        <v>129</v>
      </c>
      <c r="Z123" s="19" t="s">
        <v>525</v>
      </c>
      <c r="AA123" s="19" t="s">
        <v>11</v>
      </c>
      <c r="AB123" s="19"/>
      <c r="AC123" s="19"/>
      <c r="AD123" s="19"/>
    </row>
    <row r="124" spans="1:30" s="14" customFormat="1">
      <c r="A124" s="11"/>
      <c r="B124" s="11" t="s">
        <v>3220</v>
      </c>
      <c r="C124" s="11" t="s">
        <v>3221</v>
      </c>
      <c r="D124" s="11" t="s">
        <v>556</v>
      </c>
      <c r="E124" s="3"/>
      <c r="F124" s="36"/>
      <c r="G124" s="3"/>
      <c r="H124" s="3"/>
      <c r="I124" s="5" t="str">
        <f>IF(AND(ISNUMBER(I125),ISNUMBER(I126)), I125/I126, "")</f>
        <v/>
      </c>
      <c r="J124" s="3"/>
      <c r="K124" s="5" t="str">
        <f>IF(AND(ISNUMBER(K125),ISNUMBER(K126)), K125/K126, "")</f>
        <v/>
      </c>
      <c r="L124" s="3"/>
      <c r="M124" s="5" t="str">
        <f>IF(AND(ISNUMBER(M125),ISNUMBER(M126)), M125/M126, "")</f>
        <v/>
      </c>
      <c r="N124" s="3"/>
      <c r="O124" s="5" t="str">
        <f>IF(AND(ISNUMBER(O125),ISNUMBER(O126)), O125/O126, "")</f>
        <v/>
      </c>
      <c r="P124" s="12"/>
      <c r="Q124" s="12"/>
      <c r="R124" s="12"/>
      <c r="S124" s="12"/>
      <c r="T124" s="12"/>
      <c r="U124" s="12"/>
      <c r="X124" s="19" t="s">
        <v>130</v>
      </c>
      <c r="Y124" s="19" t="s">
        <v>131</v>
      </c>
      <c r="Z124" s="19" t="s">
        <v>524</v>
      </c>
      <c r="AA124" s="19" t="s">
        <v>11</v>
      </c>
      <c r="AB124" s="19"/>
      <c r="AC124" s="19"/>
      <c r="AD124" s="19"/>
    </row>
    <row r="125" spans="1:30" s="14" customFormat="1">
      <c r="A125" s="13"/>
      <c r="B125" s="13" t="s">
        <v>3226</v>
      </c>
      <c r="C125" s="13" t="s">
        <v>3227</v>
      </c>
      <c r="D125" s="13" t="s">
        <v>556</v>
      </c>
      <c r="E125" s="36"/>
      <c r="F125" s="36"/>
      <c r="G125" s="36"/>
      <c r="H125" s="36"/>
      <c r="I125" s="4"/>
      <c r="J125" s="36"/>
      <c r="K125" s="4"/>
      <c r="L125" s="36"/>
      <c r="M125" s="4"/>
      <c r="N125" s="36"/>
      <c r="O125" s="4"/>
      <c r="P125" s="36"/>
      <c r="Q125" s="36"/>
      <c r="R125" s="36"/>
      <c r="S125" s="12"/>
      <c r="T125" s="12"/>
      <c r="U125" s="12"/>
      <c r="X125" s="19" t="s">
        <v>132</v>
      </c>
      <c r="Y125" s="19" t="s">
        <v>133</v>
      </c>
      <c r="Z125" s="19" t="s">
        <v>524</v>
      </c>
      <c r="AA125" s="19" t="s">
        <v>11</v>
      </c>
      <c r="AB125" s="19"/>
      <c r="AC125" s="19"/>
      <c r="AD125" s="19"/>
    </row>
    <row r="126" spans="1:30" s="14" customFormat="1">
      <c r="A126" s="13"/>
      <c r="B126" s="13" t="s">
        <v>3230</v>
      </c>
      <c r="C126" s="13" t="s">
        <v>3231</v>
      </c>
      <c r="D126" s="13" t="s">
        <v>556</v>
      </c>
      <c r="E126" s="36"/>
      <c r="F126" s="36"/>
      <c r="G126" s="36"/>
      <c r="H126" s="36"/>
      <c r="I126" s="4"/>
      <c r="J126" s="36"/>
      <c r="K126" s="4"/>
      <c r="L126" s="36"/>
      <c r="M126" s="4"/>
      <c r="N126" s="36"/>
      <c r="O126" s="4"/>
      <c r="P126" s="36"/>
      <c r="Q126" s="36"/>
      <c r="R126" s="36"/>
      <c r="S126" s="12"/>
      <c r="T126" s="12"/>
      <c r="U126" s="12"/>
      <c r="X126" s="19" t="s">
        <v>134</v>
      </c>
      <c r="Y126" s="19" t="s">
        <v>135</v>
      </c>
      <c r="Z126" s="19" t="s">
        <v>524</v>
      </c>
      <c r="AA126" s="19" t="s">
        <v>16</v>
      </c>
      <c r="AB126" s="19"/>
      <c r="AC126" s="19"/>
      <c r="AD126" s="19"/>
    </row>
    <row r="127" spans="1:30" s="14" customFormat="1">
      <c r="A127" s="11"/>
      <c r="B127" s="11" t="s">
        <v>3233</v>
      </c>
      <c r="C127" s="11" t="s">
        <v>3234</v>
      </c>
      <c r="D127" s="11" t="s">
        <v>556</v>
      </c>
      <c r="E127" s="3"/>
      <c r="F127" s="36"/>
      <c r="G127" s="3"/>
      <c r="H127" s="3"/>
      <c r="I127" s="5" t="str">
        <f>IF(AND(ISNUMBER(I128),ISNUMBER(I129)), I128/I129, "")</f>
        <v/>
      </c>
      <c r="J127" s="3"/>
      <c r="K127" s="5" t="str">
        <f>IF(AND(ISNUMBER(K128),ISNUMBER(K129)), K128/K129, "")</f>
        <v/>
      </c>
      <c r="L127" s="3"/>
      <c r="M127" s="5" t="str">
        <f>IF(AND(ISNUMBER(M128),ISNUMBER(M129)), M128/M129, "")</f>
        <v/>
      </c>
      <c r="N127" s="3"/>
      <c r="O127" s="5" t="str">
        <f>IF(AND(ISNUMBER(O128),ISNUMBER(O129)), O128/O129, "")</f>
        <v/>
      </c>
      <c r="P127" s="12"/>
      <c r="Q127" s="12"/>
      <c r="R127" s="12"/>
      <c r="S127" s="12"/>
      <c r="T127" s="12"/>
      <c r="U127" s="12"/>
      <c r="X127" s="19" t="s">
        <v>136</v>
      </c>
      <c r="Y127" s="19" t="s">
        <v>137</v>
      </c>
      <c r="Z127" s="19" t="s">
        <v>524</v>
      </c>
      <c r="AA127" s="19" t="s">
        <v>16</v>
      </c>
      <c r="AB127" s="19"/>
      <c r="AC127" s="19"/>
      <c r="AD127" s="19"/>
    </row>
    <row r="128" spans="1:30" s="14" customFormat="1">
      <c r="A128" s="13"/>
      <c r="B128" s="13" t="s">
        <v>3239</v>
      </c>
      <c r="C128" s="13" t="s">
        <v>3240</v>
      </c>
      <c r="D128" s="13" t="s">
        <v>556</v>
      </c>
      <c r="E128" s="36"/>
      <c r="F128" s="36"/>
      <c r="G128" s="36"/>
      <c r="H128" s="36"/>
      <c r="I128" s="4"/>
      <c r="J128" s="36"/>
      <c r="K128" s="4"/>
      <c r="L128" s="36"/>
      <c r="M128" s="4"/>
      <c r="N128" s="36"/>
      <c r="O128" s="4"/>
      <c r="P128" s="36"/>
      <c r="Q128" s="36"/>
      <c r="R128" s="36"/>
      <c r="S128" s="12"/>
      <c r="T128" s="12"/>
      <c r="U128" s="12"/>
      <c r="X128" s="19" t="s">
        <v>138</v>
      </c>
      <c r="Y128" s="19" t="s">
        <v>139</v>
      </c>
      <c r="Z128" s="19" t="s">
        <v>3892</v>
      </c>
      <c r="AA128" s="19" t="s">
        <v>39</v>
      </c>
      <c r="AB128" s="19"/>
      <c r="AC128" s="19"/>
      <c r="AD128" s="19"/>
    </row>
    <row r="129" spans="1:30" s="14" customFormat="1">
      <c r="A129" s="13"/>
      <c r="B129" s="13" t="s">
        <v>3242</v>
      </c>
      <c r="C129" s="13" t="s">
        <v>3243</v>
      </c>
      <c r="D129" s="13" t="s">
        <v>556</v>
      </c>
      <c r="E129" s="36"/>
      <c r="F129" s="36"/>
      <c r="G129" s="36"/>
      <c r="H129" s="36"/>
      <c r="I129" s="4"/>
      <c r="J129" s="36"/>
      <c r="K129" s="4"/>
      <c r="L129" s="36"/>
      <c r="M129" s="4"/>
      <c r="N129" s="36"/>
      <c r="O129" s="4"/>
      <c r="P129" s="36"/>
      <c r="Q129" s="36"/>
      <c r="R129" s="36"/>
      <c r="S129" s="12"/>
      <c r="T129" s="12"/>
      <c r="U129" s="12"/>
      <c r="X129" s="19" t="s">
        <v>140</v>
      </c>
      <c r="Y129" s="19" t="s">
        <v>141</v>
      </c>
      <c r="Z129" s="19" t="s">
        <v>525</v>
      </c>
      <c r="AA129" s="19" t="s">
        <v>16</v>
      </c>
      <c r="AB129" s="19"/>
      <c r="AC129" s="19"/>
      <c r="AD129" s="19"/>
    </row>
    <row r="130" spans="1:30" s="14" customFormat="1">
      <c r="A130" s="11"/>
      <c r="B130" s="11" t="s">
        <v>3245</v>
      </c>
      <c r="C130" s="11" t="s">
        <v>3246</v>
      </c>
      <c r="D130" s="11" t="s">
        <v>556</v>
      </c>
      <c r="E130" s="3"/>
      <c r="F130" s="36"/>
      <c r="G130" s="3"/>
      <c r="H130" s="3"/>
      <c r="I130" s="5" t="str">
        <f>IF(AND(ISNUMBER(I131),ISNUMBER(I132)), I131/I132, "")</f>
        <v/>
      </c>
      <c r="J130" s="3"/>
      <c r="K130" s="5" t="str">
        <f>IF(AND(ISNUMBER(K131),ISNUMBER(K132)), K131/K132, "")</f>
        <v/>
      </c>
      <c r="L130" s="3"/>
      <c r="M130" s="5" t="str">
        <f>IF(AND(ISNUMBER(M131),ISNUMBER(M132)), M131/M132, "")</f>
        <v/>
      </c>
      <c r="N130" s="3"/>
      <c r="O130" s="5" t="str">
        <f>IF(AND(ISNUMBER(O131),ISNUMBER(O132)), O131/O132, "")</f>
        <v/>
      </c>
      <c r="P130" s="12"/>
      <c r="Q130" s="12"/>
      <c r="R130" s="12"/>
      <c r="S130" s="12"/>
      <c r="T130" s="12"/>
      <c r="U130" s="12"/>
      <c r="X130" s="19" t="s">
        <v>142</v>
      </c>
      <c r="Y130" s="19" t="s">
        <v>143</v>
      </c>
      <c r="Z130" s="19" t="s">
        <v>524</v>
      </c>
      <c r="AA130" s="19" t="s">
        <v>6</v>
      </c>
      <c r="AB130" s="19"/>
      <c r="AC130" s="19"/>
      <c r="AD130" s="19"/>
    </row>
    <row r="131" spans="1:30" s="14" customFormat="1">
      <c r="A131" s="13"/>
      <c r="B131" s="13" t="s">
        <v>3250</v>
      </c>
      <c r="C131" s="13" t="s">
        <v>3251</v>
      </c>
      <c r="D131" s="13" t="s">
        <v>556</v>
      </c>
      <c r="E131" s="36"/>
      <c r="F131" s="36"/>
      <c r="G131" s="36"/>
      <c r="H131" s="36"/>
      <c r="I131" s="4"/>
      <c r="J131" s="36"/>
      <c r="K131" s="4"/>
      <c r="L131" s="36"/>
      <c r="M131" s="4"/>
      <c r="N131" s="36"/>
      <c r="O131" s="4"/>
      <c r="P131" s="36"/>
      <c r="Q131" s="36"/>
      <c r="R131" s="36"/>
      <c r="S131" s="12"/>
      <c r="T131" s="12"/>
      <c r="U131" s="12"/>
      <c r="X131" s="19" t="s">
        <v>144</v>
      </c>
      <c r="Y131" s="19" t="s">
        <v>145</v>
      </c>
      <c r="Z131" s="19" t="s">
        <v>525</v>
      </c>
      <c r="AA131" s="19" t="s">
        <v>6</v>
      </c>
      <c r="AB131" s="19"/>
      <c r="AC131" s="19"/>
      <c r="AD131" s="19"/>
    </row>
    <row r="132" spans="1:30" s="14" customFormat="1">
      <c r="A132" s="13"/>
      <c r="B132" s="13" t="s">
        <v>3253</v>
      </c>
      <c r="C132" s="13" t="s">
        <v>3254</v>
      </c>
      <c r="D132" s="13" t="s">
        <v>556</v>
      </c>
      <c r="E132" s="36"/>
      <c r="F132" s="36"/>
      <c r="G132" s="36"/>
      <c r="H132" s="36"/>
      <c r="I132" s="4"/>
      <c r="J132" s="36"/>
      <c r="K132" s="4"/>
      <c r="L132" s="36"/>
      <c r="M132" s="4"/>
      <c r="N132" s="36"/>
      <c r="O132" s="4"/>
      <c r="P132" s="36"/>
      <c r="Q132" s="36"/>
      <c r="R132" s="36"/>
      <c r="S132" s="12"/>
      <c r="T132" s="12"/>
      <c r="U132" s="12"/>
      <c r="X132" s="19" t="s">
        <v>146</v>
      </c>
      <c r="Y132" s="19" t="s">
        <v>147</v>
      </c>
      <c r="Z132" s="19" t="s">
        <v>524</v>
      </c>
      <c r="AA132" s="19" t="s">
        <v>11</v>
      </c>
      <c r="AB132" s="19"/>
      <c r="AC132" s="19"/>
      <c r="AD132" s="19"/>
    </row>
    <row r="133" spans="1:30" s="14" customFormat="1" ht="30">
      <c r="A133" s="11"/>
      <c r="B133" s="11" t="s">
        <v>3256</v>
      </c>
      <c r="C133" s="11" t="s">
        <v>3257</v>
      </c>
      <c r="D133" s="11" t="s">
        <v>556</v>
      </c>
      <c r="E133" s="3"/>
      <c r="F133" s="36"/>
      <c r="G133" s="3"/>
      <c r="H133" s="3"/>
      <c r="I133" s="5" t="str">
        <f>IF(AND(ISNUMBER(I134),ISNUMBER(I135),ISNUMBER(I136)), (I134+I135)/I136, "")</f>
        <v/>
      </c>
      <c r="J133" s="3"/>
      <c r="K133" s="5" t="str">
        <f>IF(AND(ISNUMBER(K134),ISNUMBER(K135),ISNUMBER(K136)), (K134+K135)/K136, "")</f>
        <v/>
      </c>
      <c r="L133" s="3"/>
      <c r="M133" s="5" t="str">
        <f>IF(AND(ISNUMBER(M134),ISNUMBER(M135),ISNUMBER(M136)), (M134+M135)/M136, "")</f>
        <v/>
      </c>
      <c r="N133" s="3"/>
      <c r="O133" s="5" t="str">
        <f>IF(AND(ISNUMBER(O134),ISNUMBER(O135),ISNUMBER(O136)), (O134+O135)/O136, "")</f>
        <v/>
      </c>
      <c r="P133" s="12"/>
      <c r="Q133" s="12"/>
      <c r="R133" s="12"/>
      <c r="S133" s="12"/>
      <c r="T133" s="12"/>
      <c r="U133" s="12"/>
      <c r="X133" s="19" t="s">
        <v>148</v>
      </c>
      <c r="Y133" s="19" t="s">
        <v>149</v>
      </c>
      <c r="Z133" s="19" t="s">
        <v>524</v>
      </c>
      <c r="AA133" s="19" t="s">
        <v>39</v>
      </c>
      <c r="AB133" s="19"/>
      <c r="AC133" s="19"/>
      <c r="AD133" s="19"/>
    </row>
    <row r="134" spans="1:30" s="14" customFormat="1">
      <c r="A134" s="13"/>
      <c r="B134" s="13" t="s">
        <v>3262</v>
      </c>
      <c r="C134" s="13" t="s">
        <v>3263</v>
      </c>
      <c r="D134" s="13" t="s">
        <v>556</v>
      </c>
      <c r="E134" s="36"/>
      <c r="F134" s="36"/>
      <c r="G134" s="36"/>
      <c r="H134" s="36"/>
      <c r="I134" s="4"/>
      <c r="J134" s="36"/>
      <c r="K134" s="4"/>
      <c r="L134" s="36"/>
      <c r="M134" s="4"/>
      <c r="N134" s="36"/>
      <c r="O134" s="4"/>
      <c r="P134" s="36"/>
      <c r="Q134" s="36"/>
      <c r="R134" s="36"/>
      <c r="S134" s="12"/>
      <c r="T134" s="12"/>
      <c r="U134" s="12"/>
      <c r="X134" s="19" t="s">
        <v>150</v>
      </c>
      <c r="Y134" s="19" t="s">
        <v>151</v>
      </c>
      <c r="Z134" s="19" t="s">
        <v>524</v>
      </c>
      <c r="AA134" s="19" t="s">
        <v>6</v>
      </c>
      <c r="AB134" s="19"/>
      <c r="AC134" s="19"/>
      <c r="AD134" s="19"/>
    </row>
    <row r="135" spans="1:30" s="14" customFormat="1">
      <c r="A135" s="13"/>
      <c r="B135" s="13" t="s">
        <v>3266</v>
      </c>
      <c r="C135" s="13" t="s">
        <v>3267</v>
      </c>
      <c r="D135" s="13" t="s">
        <v>556</v>
      </c>
      <c r="E135" s="36"/>
      <c r="F135" s="36"/>
      <c r="G135" s="36"/>
      <c r="H135" s="36"/>
      <c r="I135" s="4"/>
      <c r="J135" s="36"/>
      <c r="K135" s="4"/>
      <c r="L135" s="36"/>
      <c r="M135" s="4"/>
      <c r="N135" s="36"/>
      <c r="O135" s="4"/>
      <c r="P135" s="36"/>
      <c r="Q135" s="36"/>
      <c r="R135" s="36"/>
      <c r="S135" s="12"/>
      <c r="T135" s="12"/>
      <c r="U135" s="12"/>
      <c r="X135" s="19" t="s">
        <v>152</v>
      </c>
      <c r="Y135" s="19" t="s">
        <v>153</v>
      </c>
      <c r="Z135" s="19" t="s">
        <v>524</v>
      </c>
      <c r="AA135" s="19" t="s">
        <v>26</v>
      </c>
      <c r="AB135" s="19"/>
      <c r="AC135" s="19"/>
      <c r="AD135" s="19"/>
    </row>
    <row r="136" spans="1:30" s="14" customFormat="1">
      <c r="A136" s="13"/>
      <c r="B136" s="13" t="s">
        <v>3270</v>
      </c>
      <c r="C136" s="13" t="s">
        <v>3271</v>
      </c>
      <c r="D136" s="13" t="s">
        <v>556</v>
      </c>
      <c r="E136" s="36"/>
      <c r="F136" s="36"/>
      <c r="G136" s="36"/>
      <c r="H136" s="36"/>
      <c r="I136" s="4"/>
      <c r="J136" s="36"/>
      <c r="K136" s="4"/>
      <c r="L136" s="36"/>
      <c r="M136" s="4"/>
      <c r="N136" s="36"/>
      <c r="O136" s="4"/>
      <c r="P136" s="36"/>
      <c r="Q136" s="36"/>
      <c r="R136" s="36"/>
      <c r="S136" s="12"/>
      <c r="T136" s="12"/>
      <c r="U136" s="12"/>
      <c r="X136" s="19" t="s">
        <v>154</v>
      </c>
      <c r="Y136" s="19" t="s">
        <v>155</v>
      </c>
      <c r="Z136" s="19" t="s">
        <v>524</v>
      </c>
      <c r="AA136" s="19" t="s">
        <v>6</v>
      </c>
      <c r="AB136" s="19"/>
      <c r="AC136" s="19"/>
      <c r="AD136" s="19"/>
    </row>
    <row r="137" spans="1:30" s="14" customFormat="1">
      <c r="A137" s="11"/>
      <c r="B137" s="11" t="s">
        <v>3287</v>
      </c>
      <c r="C137" s="11" t="s">
        <v>3288</v>
      </c>
      <c r="D137" s="11" t="s">
        <v>556</v>
      </c>
      <c r="E137" s="3"/>
      <c r="F137" s="36"/>
      <c r="G137" s="3"/>
      <c r="H137" s="3"/>
      <c r="I137" s="5" t="str">
        <f>IF(ISNUMBER(I138), I138, "")</f>
        <v/>
      </c>
      <c r="J137" s="3"/>
      <c r="K137" s="5" t="str">
        <f>IF(ISNUMBER(K138), K138, "")</f>
        <v/>
      </c>
      <c r="L137" s="3"/>
      <c r="M137" s="5" t="str">
        <f>IF(ISNUMBER(M138), M138, "")</f>
        <v/>
      </c>
      <c r="N137" s="3"/>
      <c r="O137" s="5" t="str">
        <f>IF(ISNUMBER(O138), O138, "")</f>
        <v/>
      </c>
      <c r="P137" s="12"/>
      <c r="Q137" s="12"/>
      <c r="R137" s="12"/>
      <c r="S137" s="12"/>
      <c r="T137" s="12"/>
      <c r="U137" s="12"/>
      <c r="X137" s="19" t="s">
        <v>156</v>
      </c>
      <c r="Y137" s="19" t="s">
        <v>157</v>
      </c>
      <c r="Z137" s="19" t="s">
        <v>524</v>
      </c>
      <c r="AA137" s="19" t="s">
        <v>6</v>
      </c>
      <c r="AB137" s="19"/>
      <c r="AC137" s="19"/>
      <c r="AD137" s="19"/>
    </row>
    <row r="138" spans="1:30" s="14" customFormat="1">
      <c r="A138" s="13"/>
      <c r="B138" s="13" t="s">
        <v>3293</v>
      </c>
      <c r="C138" s="13" t="s">
        <v>3294</v>
      </c>
      <c r="D138" s="13" t="s">
        <v>556</v>
      </c>
      <c r="E138" s="36"/>
      <c r="F138" s="36"/>
      <c r="G138" s="36"/>
      <c r="H138" s="36"/>
      <c r="I138" s="4"/>
      <c r="J138" s="36"/>
      <c r="K138" s="4"/>
      <c r="L138" s="36"/>
      <c r="M138" s="4"/>
      <c r="N138" s="36"/>
      <c r="O138" s="4"/>
      <c r="P138" s="36"/>
      <c r="Q138" s="36"/>
      <c r="R138" s="36"/>
      <c r="S138" s="12"/>
      <c r="T138" s="12"/>
      <c r="U138" s="12"/>
      <c r="X138" s="19" t="s">
        <v>158</v>
      </c>
      <c r="Y138" s="19" t="s">
        <v>159</v>
      </c>
      <c r="Z138" s="19" t="s">
        <v>524</v>
      </c>
      <c r="AA138" s="19" t="s">
        <v>6</v>
      </c>
      <c r="AB138" s="19"/>
      <c r="AC138" s="19"/>
      <c r="AD138" s="19"/>
    </row>
    <row r="139" spans="1:30" s="14" customFormat="1">
      <c r="A139" s="11"/>
      <c r="B139" s="11" t="s">
        <v>3374</v>
      </c>
      <c r="C139" s="11" t="s">
        <v>3375</v>
      </c>
      <c r="D139" s="11" t="s">
        <v>556</v>
      </c>
      <c r="E139" s="3"/>
      <c r="F139" s="36"/>
      <c r="G139" s="3"/>
      <c r="H139" s="3"/>
      <c r="I139" s="5" t="str">
        <f>IF(AND(ISNUMBER(I140),ISNUMBER(I141),ISNUMBER(I142),ISNUMBER(I143),ISNUMBER(I144)), (I140-I141-I142+I143)/I144, "")</f>
        <v/>
      </c>
      <c r="J139" s="3"/>
      <c r="K139" s="5" t="str">
        <f>IF(AND(ISNUMBER(K140),ISNUMBER(K141),ISNUMBER(K142),ISNUMBER(K143),ISNUMBER(K144)), (K140-K141-K142+K143)/K144, "")</f>
        <v/>
      </c>
      <c r="L139" s="3"/>
      <c r="M139" s="5" t="str">
        <f>IF(AND(ISNUMBER(M140),ISNUMBER(M141),ISNUMBER(M142),ISNUMBER(M143),ISNUMBER(M144)), (M140-M141-M142+M143)/M144, "")</f>
        <v/>
      </c>
      <c r="N139" s="3"/>
      <c r="O139" s="5" t="str">
        <f>IF(AND(ISNUMBER(O140),ISNUMBER(O141),ISNUMBER(O142),ISNUMBER(O143),ISNUMBER(O144)), (O140-O141-O142+O143)/O144, "")</f>
        <v/>
      </c>
      <c r="P139" s="12"/>
      <c r="Q139" s="12"/>
      <c r="R139" s="12"/>
      <c r="S139" s="12"/>
      <c r="T139" s="12"/>
      <c r="U139" s="12"/>
      <c r="X139" s="19" t="s">
        <v>160</v>
      </c>
      <c r="Y139" s="19" t="s">
        <v>161</v>
      </c>
      <c r="Z139" s="19" t="s">
        <v>524</v>
      </c>
      <c r="AA139" s="19" t="s">
        <v>39</v>
      </c>
      <c r="AB139" s="19"/>
      <c r="AC139" s="19"/>
      <c r="AD139" s="19"/>
    </row>
    <row r="140" spans="1:30" s="14" customFormat="1">
      <c r="A140" s="13"/>
      <c r="B140" s="13" t="s">
        <v>3381</v>
      </c>
      <c r="C140" s="13" t="s">
        <v>3382</v>
      </c>
      <c r="D140" s="13" t="s">
        <v>556</v>
      </c>
      <c r="E140" s="36"/>
      <c r="F140" s="36"/>
      <c r="G140" s="36"/>
      <c r="H140" s="36"/>
      <c r="I140" s="4"/>
      <c r="J140" s="36"/>
      <c r="K140" s="4"/>
      <c r="L140" s="36"/>
      <c r="M140" s="4"/>
      <c r="N140" s="36"/>
      <c r="O140" s="4"/>
      <c r="P140" s="36"/>
      <c r="Q140" s="36"/>
      <c r="R140" s="36"/>
      <c r="S140" s="12"/>
      <c r="T140" s="12"/>
      <c r="U140" s="12"/>
      <c r="X140" s="19" t="s">
        <v>162</v>
      </c>
      <c r="Y140" s="19" t="s">
        <v>163</v>
      </c>
      <c r="Z140" s="19" t="s">
        <v>524</v>
      </c>
      <c r="AA140" s="19" t="s">
        <v>6</v>
      </c>
      <c r="AB140" s="19"/>
      <c r="AC140" s="19"/>
      <c r="AD140" s="19"/>
    </row>
    <row r="141" spans="1:30" s="14" customFormat="1">
      <c r="A141" s="13"/>
      <c r="B141" s="13" t="s">
        <v>3384</v>
      </c>
      <c r="C141" s="13" t="s">
        <v>3385</v>
      </c>
      <c r="D141" s="13" t="s">
        <v>556</v>
      </c>
      <c r="E141" s="36"/>
      <c r="F141" s="36"/>
      <c r="G141" s="36"/>
      <c r="H141" s="36"/>
      <c r="I141" s="4"/>
      <c r="J141" s="36"/>
      <c r="K141" s="4"/>
      <c r="L141" s="36"/>
      <c r="M141" s="4"/>
      <c r="N141" s="36"/>
      <c r="O141" s="4"/>
      <c r="P141" s="36"/>
      <c r="Q141" s="36"/>
      <c r="R141" s="36"/>
      <c r="S141" s="12"/>
      <c r="T141" s="12"/>
      <c r="U141" s="12"/>
      <c r="X141" s="19" t="s">
        <v>164</v>
      </c>
      <c r="Y141" s="19" t="s">
        <v>165</v>
      </c>
      <c r="Z141" s="19" t="s">
        <v>525</v>
      </c>
      <c r="AA141" s="19" t="s">
        <v>11</v>
      </c>
      <c r="AB141" s="19"/>
      <c r="AC141" s="19"/>
      <c r="AD141" s="19"/>
    </row>
    <row r="142" spans="1:30" s="14" customFormat="1">
      <c r="A142" s="13"/>
      <c r="B142" s="13" t="s">
        <v>3386</v>
      </c>
      <c r="C142" s="13" t="s">
        <v>3387</v>
      </c>
      <c r="D142" s="13" t="s">
        <v>556</v>
      </c>
      <c r="E142" s="36"/>
      <c r="F142" s="36"/>
      <c r="G142" s="36"/>
      <c r="H142" s="36"/>
      <c r="I142" s="4"/>
      <c r="J142" s="36"/>
      <c r="K142" s="4"/>
      <c r="L142" s="36"/>
      <c r="M142" s="4"/>
      <c r="N142" s="36"/>
      <c r="O142" s="4"/>
      <c r="P142" s="36"/>
      <c r="Q142" s="36"/>
      <c r="R142" s="36"/>
      <c r="S142" s="12"/>
      <c r="T142" s="12"/>
      <c r="U142" s="12"/>
      <c r="X142" s="19" t="s">
        <v>166</v>
      </c>
      <c r="Y142" s="19" t="s">
        <v>167</v>
      </c>
      <c r="Z142" s="19" t="s">
        <v>3892</v>
      </c>
      <c r="AA142" s="19" t="s">
        <v>16</v>
      </c>
      <c r="AB142" s="19"/>
      <c r="AC142" s="19"/>
      <c r="AD142" s="19"/>
    </row>
    <row r="143" spans="1:30" s="14" customFormat="1">
      <c r="A143" s="13"/>
      <c r="B143" s="13" t="s">
        <v>3389</v>
      </c>
      <c r="C143" s="13" t="s">
        <v>3390</v>
      </c>
      <c r="D143" s="13" t="s">
        <v>556</v>
      </c>
      <c r="E143" s="36"/>
      <c r="F143" s="36"/>
      <c r="G143" s="36"/>
      <c r="H143" s="36"/>
      <c r="I143" s="4"/>
      <c r="J143" s="36"/>
      <c r="K143" s="4"/>
      <c r="L143" s="36"/>
      <c r="M143" s="4"/>
      <c r="N143" s="36"/>
      <c r="O143" s="4"/>
      <c r="P143" s="36"/>
      <c r="Q143" s="36"/>
      <c r="R143" s="36"/>
      <c r="S143" s="12"/>
      <c r="T143" s="12"/>
      <c r="U143" s="12"/>
      <c r="X143" s="19" t="s">
        <v>168</v>
      </c>
      <c r="Y143" s="19" t="s">
        <v>169</v>
      </c>
      <c r="Z143" s="19" t="s">
        <v>524</v>
      </c>
      <c r="AA143" s="19" t="s">
        <v>26</v>
      </c>
      <c r="AB143" s="19"/>
      <c r="AC143" s="19"/>
      <c r="AD143" s="19"/>
    </row>
    <row r="144" spans="1:30" s="14" customFormat="1" ht="30">
      <c r="A144" s="13"/>
      <c r="B144" s="13" t="s">
        <v>3392</v>
      </c>
      <c r="C144" s="13" t="s">
        <v>3393</v>
      </c>
      <c r="D144" s="13" t="s">
        <v>556</v>
      </c>
      <c r="E144" s="36"/>
      <c r="F144" s="36"/>
      <c r="G144" s="36"/>
      <c r="H144" s="36"/>
      <c r="I144" s="4"/>
      <c r="J144" s="36"/>
      <c r="K144" s="4"/>
      <c r="L144" s="36"/>
      <c r="M144" s="4"/>
      <c r="N144" s="36"/>
      <c r="O144" s="4"/>
      <c r="P144" s="36"/>
      <c r="Q144" s="36"/>
      <c r="R144" s="36"/>
      <c r="S144" s="12"/>
      <c r="T144" s="12"/>
      <c r="U144" s="12"/>
      <c r="X144" s="19" t="s">
        <v>170</v>
      </c>
      <c r="Y144" s="19" t="s">
        <v>171</v>
      </c>
      <c r="Z144" s="19" t="s">
        <v>524</v>
      </c>
      <c r="AA144" s="19" t="s">
        <v>62</v>
      </c>
      <c r="AB144" s="19"/>
      <c r="AC144" s="19"/>
      <c r="AD144" s="19"/>
    </row>
    <row r="145" spans="1:30" s="14" customFormat="1">
      <c r="A145" s="11"/>
      <c r="B145" s="11" t="s">
        <v>3408</v>
      </c>
      <c r="C145" s="11" t="s">
        <v>3409</v>
      </c>
      <c r="D145" s="11" t="s">
        <v>556</v>
      </c>
      <c r="E145" s="3"/>
      <c r="F145" s="36"/>
      <c r="G145" s="3"/>
      <c r="H145" s="3"/>
      <c r="I145" s="5" t="str">
        <f>IF(AND(ISNUMBER(I146),ISNUMBER(I147)), I146/I147, "")</f>
        <v/>
      </c>
      <c r="J145" s="3"/>
      <c r="K145" s="5" t="str">
        <f>IF(AND(ISNUMBER(K146),ISNUMBER(K147)), K146/K147, "")</f>
        <v/>
      </c>
      <c r="L145" s="3"/>
      <c r="M145" s="5" t="str">
        <f>IF(AND(ISNUMBER(M146),ISNUMBER(M147)), M146/M147, "")</f>
        <v/>
      </c>
      <c r="N145" s="3"/>
      <c r="O145" s="5" t="str">
        <f>IF(AND(ISNUMBER(O146),ISNUMBER(O147)), O146/O147, "")</f>
        <v/>
      </c>
      <c r="P145" s="12"/>
      <c r="Q145" s="12"/>
      <c r="R145" s="12"/>
      <c r="S145" s="12"/>
      <c r="T145" s="12"/>
      <c r="U145" s="12"/>
      <c r="X145" s="19" t="s">
        <v>172</v>
      </c>
      <c r="Y145" s="19" t="s">
        <v>173</v>
      </c>
      <c r="Z145" s="19" t="s">
        <v>524</v>
      </c>
      <c r="AA145" s="19" t="s">
        <v>16</v>
      </c>
      <c r="AB145" s="19"/>
      <c r="AC145" s="19"/>
      <c r="AD145" s="19"/>
    </row>
    <row r="146" spans="1:30" s="14" customFormat="1">
      <c r="A146" s="13"/>
      <c r="B146" s="13" t="s">
        <v>3416</v>
      </c>
      <c r="C146" s="13" t="s">
        <v>3417</v>
      </c>
      <c r="D146" s="13" t="s">
        <v>556</v>
      </c>
      <c r="E146" s="36"/>
      <c r="F146" s="36"/>
      <c r="G146" s="36"/>
      <c r="H146" s="36"/>
      <c r="I146" s="4"/>
      <c r="J146" s="36"/>
      <c r="K146" s="4"/>
      <c r="L146" s="36"/>
      <c r="M146" s="4"/>
      <c r="N146" s="36"/>
      <c r="O146" s="4"/>
      <c r="P146" s="36"/>
      <c r="Q146" s="36"/>
      <c r="R146" s="36"/>
      <c r="S146" s="12"/>
      <c r="T146" s="12"/>
      <c r="U146" s="12"/>
      <c r="X146" s="19" t="s">
        <v>174</v>
      </c>
      <c r="Y146" s="19" t="s">
        <v>175</v>
      </c>
      <c r="Z146" s="19" t="s">
        <v>524</v>
      </c>
      <c r="AA146" s="19" t="s">
        <v>16</v>
      </c>
      <c r="AB146" s="19"/>
      <c r="AC146" s="19"/>
      <c r="AD146" s="19"/>
    </row>
    <row r="147" spans="1:30" s="14" customFormat="1">
      <c r="A147" s="13"/>
      <c r="B147" s="13" t="s">
        <v>3418</v>
      </c>
      <c r="C147" s="13" t="s">
        <v>3419</v>
      </c>
      <c r="D147" s="13" t="s">
        <v>556</v>
      </c>
      <c r="E147" s="36"/>
      <c r="F147" s="36"/>
      <c r="G147" s="36"/>
      <c r="H147" s="36"/>
      <c r="I147" s="4"/>
      <c r="J147" s="36"/>
      <c r="K147" s="4"/>
      <c r="L147" s="36"/>
      <c r="M147" s="4"/>
      <c r="N147" s="36"/>
      <c r="O147" s="4"/>
      <c r="P147" s="36"/>
      <c r="Q147" s="36"/>
      <c r="R147" s="36"/>
      <c r="S147" s="12"/>
      <c r="T147" s="12"/>
      <c r="U147" s="12"/>
      <c r="X147" s="19" t="s">
        <v>176</v>
      </c>
      <c r="Y147" s="19" t="s">
        <v>177</v>
      </c>
      <c r="Z147" s="19" t="s">
        <v>3892</v>
      </c>
      <c r="AA147" s="19" t="s">
        <v>11</v>
      </c>
      <c r="AB147" s="19"/>
      <c r="AC147" s="19"/>
      <c r="AD147" s="19"/>
    </row>
    <row r="148" spans="1:30" s="14" customFormat="1">
      <c r="A148" s="11"/>
      <c r="B148" s="11" t="s">
        <v>3421</v>
      </c>
      <c r="C148" s="11" t="s">
        <v>3422</v>
      </c>
      <c r="D148" s="11" t="s">
        <v>556</v>
      </c>
      <c r="E148" s="3"/>
      <c r="F148" s="36"/>
      <c r="G148" s="3"/>
      <c r="H148" s="3"/>
      <c r="I148" s="5" t="str">
        <f>IF(AND(ISNUMBER(I149),ISNUMBER(I150)), I149/I150, "")</f>
        <v/>
      </c>
      <c r="J148" s="3"/>
      <c r="K148" s="5" t="str">
        <f>IF(AND(ISNUMBER(K149),ISNUMBER(K150)), K149/K150, "")</f>
        <v/>
      </c>
      <c r="L148" s="3"/>
      <c r="M148" s="5" t="str">
        <f>IF(AND(ISNUMBER(M149),ISNUMBER(M150)), M149/M150, "")</f>
        <v/>
      </c>
      <c r="N148" s="3"/>
      <c r="O148" s="5" t="str">
        <f>IF(AND(ISNUMBER(O149),ISNUMBER(O150)), O149/O150, "")</f>
        <v/>
      </c>
      <c r="P148" s="12"/>
      <c r="Q148" s="12"/>
      <c r="R148" s="12"/>
      <c r="S148" s="12"/>
      <c r="T148" s="12"/>
      <c r="U148" s="12"/>
      <c r="X148" s="19" t="s">
        <v>178</v>
      </c>
      <c r="Y148" s="19" t="s">
        <v>179</v>
      </c>
      <c r="Z148" s="19" t="s">
        <v>524</v>
      </c>
      <c r="AA148" s="19" t="s">
        <v>26</v>
      </c>
      <c r="AB148" s="19"/>
      <c r="AC148" s="19"/>
      <c r="AD148" s="19"/>
    </row>
    <row r="149" spans="1:30" s="14" customFormat="1">
      <c r="A149" s="13"/>
      <c r="B149" s="13" t="s">
        <v>3427</v>
      </c>
      <c r="C149" s="13" t="s">
        <v>3417</v>
      </c>
      <c r="D149" s="13" t="s">
        <v>556</v>
      </c>
      <c r="E149" s="36"/>
      <c r="F149" s="36"/>
      <c r="G149" s="36"/>
      <c r="H149" s="36"/>
      <c r="I149" s="4"/>
      <c r="J149" s="36"/>
      <c r="K149" s="4"/>
      <c r="L149" s="36"/>
      <c r="M149" s="4"/>
      <c r="N149" s="36"/>
      <c r="O149" s="4"/>
      <c r="P149" s="36"/>
      <c r="Q149" s="36"/>
      <c r="R149" s="36"/>
      <c r="S149" s="12"/>
      <c r="T149" s="12"/>
      <c r="U149" s="12"/>
      <c r="X149" s="19" t="s">
        <v>180</v>
      </c>
      <c r="Y149" s="19" t="s">
        <v>181</v>
      </c>
      <c r="Z149" s="19" t="s">
        <v>524</v>
      </c>
      <c r="AA149" s="19" t="s">
        <v>26</v>
      </c>
      <c r="AB149" s="19"/>
      <c r="AC149" s="19"/>
      <c r="AD149" s="19"/>
    </row>
    <row r="150" spans="1:30" s="14" customFormat="1">
      <c r="A150" s="13"/>
      <c r="B150" s="13" t="s">
        <v>3428</v>
      </c>
      <c r="C150" s="13" t="s">
        <v>3406</v>
      </c>
      <c r="D150" s="13" t="s">
        <v>556</v>
      </c>
      <c r="E150" s="36"/>
      <c r="F150" s="36"/>
      <c r="G150" s="36"/>
      <c r="H150" s="36"/>
      <c r="I150" s="4"/>
      <c r="J150" s="36"/>
      <c r="K150" s="4"/>
      <c r="L150" s="36"/>
      <c r="M150" s="4"/>
      <c r="N150" s="36"/>
      <c r="O150" s="4"/>
      <c r="P150" s="36"/>
      <c r="Q150" s="36"/>
      <c r="R150" s="36"/>
      <c r="S150" s="12"/>
      <c r="T150" s="12"/>
      <c r="U150" s="12"/>
      <c r="X150" s="19" t="s">
        <v>182</v>
      </c>
      <c r="Y150" s="19" t="s">
        <v>183</v>
      </c>
      <c r="Z150" s="19" t="s">
        <v>525</v>
      </c>
      <c r="AA150" s="19" t="s">
        <v>62</v>
      </c>
      <c r="AB150" s="19"/>
      <c r="AC150" s="19"/>
      <c r="AD150" s="19"/>
    </row>
    <row r="151" spans="1:30" s="14" customFormat="1">
      <c r="A151" s="11"/>
      <c r="B151" s="11" t="s">
        <v>3499</v>
      </c>
      <c r="C151" s="11" t="s">
        <v>3500</v>
      </c>
      <c r="D151" s="11" t="s">
        <v>556</v>
      </c>
      <c r="E151" s="3"/>
      <c r="F151" s="36"/>
      <c r="G151" s="3"/>
      <c r="H151" s="3"/>
      <c r="I151" s="5" t="str">
        <f>IF(AND(ISNUMBER(I152),ISNUMBER(I153)), I152/I153*365, "")</f>
        <v/>
      </c>
      <c r="J151" s="3"/>
      <c r="K151" s="5" t="str">
        <f>IF(AND(ISNUMBER(K152),ISNUMBER(K153)), K152/K153*365, "")</f>
        <v/>
      </c>
      <c r="L151" s="3"/>
      <c r="M151" s="5" t="str">
        <f>IF(AND(ISNUMBER(M152),ISNUMBER(M153)), M152/M153*365, "")</f>
        <v/>
      </c>
      <c r="N151" s="3"/>
      <c r="O151" s="5" t="str">
        <f>IF(AND(ISNUMBER(O152),ISNUMBER(O153)), O152/O153*365, "")</f>
        <v/>
      </c>
      <c r="P151" s="12"/>
      <c r="Q151" s="12"/>
      <c r="R151" s="12"/>
      <c r="S151" s="12"/>
      <c r="T151" s="12"/>
      <c r="U151" s="12"/>
      <c r="X151" s="19" t="s">
        <v>478</v>
      </c>
      <c r="Y151" s="19" t="s">
        <v>479</v>
      </c>
      <c r="Z151" s="19" t="s">
        <v>524</v>
      </c>
      <c r="AA151" s="19" t="s">
        <v>442</v>
      </c>
      <c r="AB151" s="19"/>
      <c r="AC151" s="19"/>
      <c r="AD151" s="19"/>
    </row>
    <row r="152" spans="1:30" s="14" customFormat="1">
      <c r="A152" s="13"/>
      <c r="B152" s="13" t="s">
        <v>3506</v>
      </c>
      <c r="C152" s="13" t="s">
        <v>3507</v>
      </c>
      <c r="D152" s="13" t="s">
        <v>556</v>
      </c>
      <c r="E152" s="36"/>
      <c r="F152" s="36"/>
      <c r="G152" s="36"/>
      <c r="H152" s="36"/>
      <c r="I152" s="4"/>
      <c r="J152" s="36"/>
      <c r="K152" s="4"/>
      <c r="L152" s="36"/>
      <c r="M152" s="4"/>
      <c r="N152" s="36"/>
      <c r="O152" s="4"/>
      <c r="P152" s="36"/>
      <c r="Q152" s="36"/>
      <c r="R152" s="36"/>
      <c r="S152" s="12"/>
      <c r="T152" s="12"/>
      <c r="U152" s="12"/>
      <c r="X152" s="19" t="s">
        <v>184</v>
      </c>
      <c r="Y152" s="19" t="s">
        <v>185</v>
      </c>
      <c r="Z152" s="19" t="s">
        <v>524</v>
      </c>
      <c r="AA152" s="19" t="s">
        <v>39</v>
      </c>
      <c r="AB152" s="19"/>
      <c r="AC152" s="19"/>
      <c r="AD152" s="19"/>
    </row>
    <row r="153" spans="1:30" s="14" customFormat="1">
      <c r="A153" s="13"/>
      <c r="B153" s="13" t="s">
        <v>3509</v>
      </c>
      <c r="C153" s="13" t="s">
        <v>3510</v>
      </c>
      <c r="D153" s="13" t="s">
        <v>556</v>
      </c>
      <c r="E153" s="36"/>
      <c r="F153" s="36"/>
      <c r="G153" s="36"/>
      <c r="H153" s="36"/>
      <c r="I153" s="4"/>
      <c r="J153" s="36"/>
      <c r="K153" s="4"/>
      <c r="L153" s="36"/>
      <c r="M153" s="4"/>
      <c r="N153" s="36"/>
      <c r="O153" s="4"/>
      <c r="P153" s="36"/>
      <c r="Q153" s="36"/>
      <c r="R153" s="36"/>
      <c r="S153" s="12"/>
      <c r="T153" s="12"/>
      <c r="U153" s="12"/>
      <c r="X153" s="19" t="s">
        <v>480</v>
      </c>
      <c r="Y153" s="19" t="s">
        <v>481</v>
      </c>
      <c r="Z153" s="19" t="s">
        <v>524</v>
      </c>
      <c r="AA153" s="19" t="s">
        <v>23</v>
      </c>
      <c r="AB153" s="19"/>
      <c r="AC153" s="19"/>
      <c r="AD153" s="19"/>
    </row>
    <row r="154" spans="1:30" s="14" customFormat="1">
      <c r="A154" s="13"/>
      <c r="B154" s="13" t="s">
        <v>4805</v>
      </c>
      <c r="C154" s="13" t="s">
        <v>3513</v>
      </c>
      <c r="D154" s="13" t="s">
        <v>556</v>
      </c>
      <c r="E154" s="36"/>
      <c r="F154" s="36"/>
      <c r="G154" s="36"/>
      <c r="H154" s="36"/>
      <c r="I154" s="4"/>
      <c r="J154" s="36"/>
      <c r="K154" s="4"/>
      <c r="L154" s="36"/>
      <c r="M154" s="4"/>
      <c r="N154" s="36"/>
      <c r="O154" s="4"/>
      <c r="P154" s="36"/>
      <c r="Q154" s="36"/>
      <c r="R154" s="36"/>
      <c r="S154" s="12"/>
      <c r="T154" s="12"/>
      <c r="U154" s="12"/>
      <c r="X154" s="19" t="s">
        <v>186</v>
      </c>
      <c r="Y154" s="19" t="s">
        <v>187</v>
      </c>
      <c r="Z154" s="19" t="s">
        <v>3892</v>
      </c>
      <c r="AA154" s="19" t="s">
        <v>23</v>
      </c>
      <c r="AB154" s="19"/>
      <c r="AC154" s="19"/>
      <c r="AD154" s="19"/>
    </row>
    <row r="155" spans="1:30" s="14" customFormat="1" ht="30">
      <c r="A155" s="11"/>
      <c r="B155" s="11" t="s">
        <v>3535</v>
      </c>
      <c r="C155" s="11" t="s">
        <v>3536</v>
      </c>
      <c r="D155" s="11" t="s">
        <v>556</v>
      </c>
      <c r="E155" s="3"/>
      <c r="F155" s="36"/>
      <c r="G155" s="3"/>
      <c r="H155" s="3"/>
      <c r="I155" s="5" t="str">
        <f>IF(AND(ISNUMBER(I156),ISNUMBER(I157),ISNUMBER(I158)), (I156+I157)/I158, "")</f>
        <v/>
      </c>
      <c r="J155" s="3"/>
      <c r="K155" s="5" t="str">
        <f>IF(AND(ISNUMBER(K156),ISNUMBER(K157),ISNUMBER(K158)), (K156+K157)/K158, "")</f>
        <v/>
      </c>
      <c r="L155" s="3"/>
      <c r="M155" s="5" t="str">
        <f>IF(AND(ISNUMBER(M156),ISNUMBER(M157),ISNUMBER(M158)), (M156+M157)/M158, "")</f>
        <v/>
      </c>
      <c r="N155" s="3"/>
      <c r="O155" s="5" t="str">
        <f>IF(AND(ISNUMBER(O156),ISNUMBER(O157),ISNUMBER(O158)), (O156+O157)/O158, "")</f>
        <v/>
      </c>
      <c r="P155" s="12"/>
      <c r="Q155" s="12"/>
      <c r="R155" s="12"/>
      <c r="S155" s="12"/>
      <c r="T155" s="12"/>
      <c r="U155" s="12"/>
      <c r="X155" s="19" t="s">
        <v>188</v>
      </c>
      <c r="Y155" s="19" t="s">
        <v>189</v>
      </c>
      <c r="Z155" s="19" t="s">
        <v>524</v>
      </c>
      <c r="AA155" s="19" t="s">
        <v>89</v>
      </c>
      <c r="AB155" s="19"/>
      <c r="AC155" s="19"/>
      <c r="AD155" s="19"/>
    </row>
    <row r="156" spans="1:30" s="14" customFormat="1">
      <c r="A156" s="13"/>
      <c r="B156" s="13" t="s">
        <v>3541</v>
      </c>
      <c r="C156" s="13" t="s">
        <v>3542</v>
      </c>
      <c r="D156" s="13" t="s">
        <v>556</v>
      </c>
      <c r="E156" s="36"/>
      <c r="F156" s="36"/>
      <c r="G156" s="36"/>
      <c r="H156" s="36"/>
      <c r="I156" s="4"/>
      <c r="J156" s="36"/>
      <c r="K156" s="4"/>
      <c r="L156" s="36"/>
      <c r="M156" s="4"/>
      <c r="N156" s="36"/>
      <c r="O156" s="4"/>
      <c r="P156" s="36"/>
      <c r="Q156" s="36"/>
      <c r="R156" s="36"/>
      <c r="S156" s="12"/>
      <c r="T156" s="12"/>
      <c r="U156" s="12"/>
      <c r="X156" s="19" t="s">
        <v>190</v>
      </c>
      <c r="Y156" s="19" t="s">
        <v>191</v>
      </c>
      <c r="Z156" s="19" t="s">
        <v>524</v>
      </c>
      <c r="AA156" s="19" t="s">
        <v>62</v>
      </c>
      <c r="AB156" s="19"/>
      <c r="AC156" s="19"/>
      <c r="AD156" s="19"/>
    </row>
    <row r="157" spans="1:30" s="14" customFormat="1">
      <c r="A157" s="13"/>
      <c r="B157" s="13" t="s">
        <v>3544</v>
      </c>
      <c r="C157" s="13" t="s">
        <v>3545</v>
      </c>
      <c r="D157" s="13" t="s">
        <v>556</v>
      </c>
      <c r="E157" s="36"/>
      <c r="F157" s="36"/>
      <c r="G157" s="36"/>
      <c r="H157" s="36"/>
      <c r="I157" s="4"/>
      <c r="J157" s="36"/>
      <c r="K157" s="4"/>
      <c r="L157" s="36"/>
      <c r="M157" s="4"/>
      <c r="N157" s="36"/>
      <c r="O157" s="4"/>
      <c r="P157" s="36"/>
      <c r="Q157" s="36"/>
      <c r="R157" s="36"/>
      <c r="S157" s="12"/>
      <c r="T157" s="12"/>
      <c r="U157" s="12"/>
      <c r="X157" s="19" t="s">
        <v>192</v>
      </c>
      <c r="Y157" s="19" t="s">
        <v>193</v>
      </c>
      <c r="Z157" s="19" t="s">
        <v>3892</v>
      </c>
      <c r="AA157" s="19" t="s">
        <v>39</v>
      </c>
      <c r="AB157" s="19"/>
      <c r="AC157" s="19"/>
      <c r="AD157" s="19"/>
    </row>
    <row r="158" spans="1:30" s="14" customFormat="1">
      <c r="A158" s="13"/>
      <c r="B158" s="13" t="s">
        <v>3547</v>
      </c>
      <c r="C158" s="13" t="s">
        <v>3548</v>
      </c>
      <c r="D158" s="13" t="s">
        <v>556</v>
      </c>
      <c r="E158" s="36"/>
      <c r="F158" s="36"/>
      <c r="G158" s="36"/>
      <c r="H158" s="36"/>
      <c r="I158" s="4"/>
      <c r="J158" s="36"/>
      <c r="K158" s="4"/>
      <c r="L158" s="36"/>
      <c r="M158" s="4"/>
      <c r="N158" s="36"/>
      <c r="O158" s="4"/>
      <c r="P158" s="36"/>
      <c r="Q158" s="36"/>
      <c r="R158" s="36"/>
      <c r="S158" s="12"/>
      <c r="T158" s="12"/>
      <c r="U158" s="12"/>
      <c r="X158" s="19" t="s">
        <v>194</v>
      </c>
      <c r="Y158" s="19" t="s">
        <v>195</v>
      </c>
      <c r="Z158" s="19" t="s">
        <v>3892</v>
      </c>
      <c r="AA158" s="19" t="s">
        <v>39</v>
      </c>
      <c r="AB158" s="19"/>
      <c r="AC158" s="19"/>
      <c r="AD158" s="19"/>
    </row>
    <row r="159" spans="1:30" s="14" customFormat="1">
      <c r="A159" s="11"/>
      <c r="B159" s="11" t="s">
        <v>3654</v>
      </c>
      <c r="C159" s="11" t="s">
        <v>3655</v>
      </c>
      <c r="D159" s="11" t="s">
        <v>556</v>
      </c>
      <c r="E159" s="3"/>
      <c r="F159" s="36"/>
      <c r="G159" s="3"/>
      <c r="H159" s="3"/>
      <c r="I159" s="5" t="str">
        <f>IF(AND(ISNUMBER(I160),ISNUMBER(I161)), I160/I161, "")</f>
        <v/>
      </c>
      <c r="J159" s="3"/>
      <c r="K159" s="5" t="str">
        <f>IF(AND(ISNUMBER(K160),ISNUMBER(K161)), K160/K161, "")</f>
        <v/>
      </c>
      <c r="L159" s="3"/>
      <c r="M159" s="5" t="str">
        <f>IF(AND(ISNUMBER(M160),ISNUMBER(M161)), M160/M161, "")</f>
        <v/>
      </c>
      <c r="N159" s="3"/>
      <c r="O159" s="5" t="str">
        <f>IF(AND(ISNUMBER(O160),ISNUMBER(O161)), O160/O161, "")</f>
        <v/>
      </c>
      <c r="P159" s="12"/>
      <c r="Q159" s="12"/>
      <c r="R159" s="12"/>
      <c r="S159" s="12"/>
      <c r="T159" s="12"/>
      <c r="U159" s="12"/>
      <c r="X159" s="19" t="s">
        <v>196</v>
      </c>
      <c r="Y159" s="19" t="s">
        <v>197</v>
      </c>
      <c r="Z159" s="19" t="s">
        <v>524</v>
      </c>
      <c r="AA159" s="19" t="s">
        <v>62</v>
      </c>
      <c r="AB159" s="19"/>
      <c r="AC159" s="19"/>
      <c r="AD159" s="19"/>
    </row>
    <row r="160" spans="1:30" s="14" customFormat="1">
      <c r="A160" s="13"/>
      <c r="B160" s="13" t="s">
        <v>3663</v>
      </c>
      <c r="C160" s="13" t="s">
        <v>3664</v>
      </c>
      <c r="D160" s="13" t="s">
        <v>556</v>
      </c>
      <c r="E160" s="36"/>
      <c r="F160" s="36"/>
      <c r="G160" s="36"/>
      <c r="H160" s="36"/>
      <c r="I160" s="4"/>
      <c r="J160" s="36"/>
      <c r="K160" s="4"/>
      <c r="L160" s="36"/>
      <c r="M160" s="4"/>
      <c r="N160" s="36"/>
      <c r="O160" s="4"/>
      <c r="P160" s="36"/>
      <c r="Q160" s="36"/>
      <c r="R160" s="36"/>
      <c r="S160" s="12"/>
      <c r="T160" s="12"/>
      <c r="U160" s="12"/>
      <c r="X160" s="19" t="s">
        <v>198</v>
      </c>
      <c r="Y160" s="19" t="s">
        <v>199</v>
      </c>
      <c r="Z160" s="19" t="s">
        <v>524</v>
      </c>
      <c r="AA160" s="19" t="s">
        <v>6</v>
      </c>
      <c r="AB160" s="19"/>
      <c r="AC160" s="19"/>
      <c r="AD160" s="19"/>
    </row>
    <row r="161" spans="1:30" s="14" customFormat="1">
      <c r="A161" s="13"/>
      <c r="B161" s="13" t="s">
        <v>3668</v>
      </c>
      <c r="C161" s="13" t="s">
        <v>3669</v>
      </c>
      <c r="D161" s="13" t="s">
        <v>556</v>
      </c>
      <c r="E161" s="36"/>
      <c r="F161" s="36"/>
      <c r="G161" s="36"/>
      <c r="H161" s="36"/>
      <c r="I161" s="4"/>
      <c r="J161" s="36"/>
      <c r="K161" s="4"/>
      <c r="L161" s="36"/>
      <c r="M161" s="4"/>
      <c r="N161" s="36"/>
      <c r="O161" s="4"/>
      <c r="P161" s="36"/>
      <c r="Q161" s="36"/>
      <c r="R161" s="36"/>
      <c r="S161" s="12"/>
      <c r="T161" s="12"/>
      <c r="U161" s="12"/>
      <c r="X161" s="19" t="s">
        <v>200</v>
      </c>
      <c r="Y161" s="19" t="s">
        <v>201</v>
      </c>
      <c r="Z161" s="19" t="s">
        <v>524</v>
      </c>
      <c r="AA161" s="19" t="s">
        <v>16</v>
      </c>
      <c r="AB161" s="19"/>
      <c r="AC161" s="19"/>
      <c r="AD161" s="19"/>
    </row>
    <row r="162" spans="1:30" s="14" customFormat="1">
      <c r="A162" s="11"/>
      <c r="B162" s="11" t="s">
        <v>3671</v>
      </c>
      <c r="C162" s="11" t="s">
        <v>3672</v>
      </c>
      <c r="D162" s="11" t="s">
        <v>556</v>
      </c>
      <c r="E162" s="3"/>
      <c r="F162" s="36"/>
      <c r="G162" s="3"/>
      <c r="H162" s="3"/>
      <c r="I162" s="5" t="str">
        <f>IF(AND(ISNUMBER(I163),ISNUMBER(I164)), I163/I164, "")</f>
        <v/>
      </c>
      <c r="J162" s="3"/>
      <c r="K162" s="5" t="str">
        <f>IF(AND(ISNUMBER(K163),ISNUMBER(K164)), K163/K164, "")</f>
        <v/>
      </c>
      <c r="L162" s="3"/>
      <c r="M162" s="5" t="str">
        <f>IF(AND(ISNUMBER(M163),ISNUMBER(M164)), M163/M164, "")</f>
        <v/>
      </c>
      <c r="N162" s="3"/>
      <c r="O162" s="5" t="str">
        <f>IF(AND(ISNUMBER(O163),ISNUMBER(O164)), O163/O164, "")</f>
        <v/>
      </c>
      <c r="P162" s="12"/>
      <c r="Q162" s="12"/>
      <c r="R162" s="12"/>
      <c r="S162" s="12"/>
      <c r="T162" s="12"/>
      <c r="U162" s="12"/>
      <c r="X162" s="19" t="s">
        <v>482</v>
      </c>
      <c r="Y162" s="19" t="s">
        <v>483</v>
      </c>
      <c r="Z162" s="19" t="s">
        <v>3892</v>
      </c>
      <c r="AA162" s="19" t="s">
        <v>23</v>
      </c>
      <c r="AB162" s="19"/>
      <c r="AC162" s="19"/>
      <c r="AD162" s="19"/>
    </row>
    <row r="163" spans="1:30" s="14" customFormat="1">
      <c r="A163" s="13"/>
      <c r="B163" s="13" t="s">
        <v>3678</v>
      </c>
      <c r="C163" s="13" t="s">
        <v>3679</v>
      </c>
      <c r="D163" s="13" t="s">
        <v>556</v>
      </c>
      <c r="E163" s="36"/>
      <c r="F163" s="36"/>
      <c r="G163" s="36"/>
      <c r="H163" s="36"/>
      <c r="I163" s="4"/>
      <c r="J163" s="36"/>
      <c r="K163" s="4"/>
      <c r="L163" s="36"/>
      <c r="M163" s="4"/>
      <c r="N163" s="36"/>
      <c r="O163" s="4"/>
      <c r="P163" s="36"/>
      <c r="Q163" s="36"/>
      <c r="R163" s="36"/>
      <c r="S163" s="12"/>
      <c r="T163" s="12"/>
      <c r="U163" s="12"/>
      <c r="X163" s="19" t="s">
        <v>202</v>
      </c>
      <c r="Y163" s="19" t="s">
        <v>203</v>
      </c>
      <c r="Z163" s="19" t="s">
        <v>524</v>
      </c>
      <c r="AA163" s="19" t="s">
        <v>23</v>
      </c>
      <c r="AB163" s="19"/>
      <c r="AC163" s="19"/>
      <c r="AD163" s="19"/>
    </row>
    <row r="164" spans="1:30" s="14" customFormat="1">
      <c r="A164" s="13"/>
      <c r="B164" s="13" t="s">
        <v>3681</v>
      </c>
      <c r="C164" s="13" t="s">
        <v>3682</v>
      </c>
      <c r="D164" s="13" t="s">
        <v>556</v>
      </c>
      <c r="E164" s="36"/>
      <c r="F164" s="36"/>
      <c r="G164" s="36"/>
      <c r="H164" s="36"/>
      <c r="I164" s="4"/>
      <c r="J164" s="36"/>
      <c r="K164" s="4"/>
      <c r="L164" s="36"/>
      <c r="M164" s="4"/>
      <c r="N164" s="36"/>
      <c r="O164" s="4"/>
      <c r="P164" s="36"/>
      <c r="Q164" s="36"/>
      <c r="R164" s="36"/>
      <c r="S164" s="12"/>
      <c r="T164" s="12"/>
      <c r="U164" s="12"/>
      <c r="X164" s="19" t="s">
        <v>204</v>
      </c>
      <c r="Y164" s="19" t="s">
        <v>205</v>
      </c>
      <c r="Z164" s="19" t="s">
        <v>3892</v>
      </c>
      <c r="AA164" s="19" t="s">
        <v>62</v>
      </c>
      <c r="AB164" s="19"/>
      <c r="AC164" s="19"/>
      <c r="AD164" s="19"/>
    </row>
    <row r="165" spans="1:30" s="14" customFormat="1">
      <c r="A165" s="11"/>
      <c r="B165" s="11" t="s">
        <v>3712</v>
      </c>
      <c r="C165" s="11" t="s">
        <v>3713</v>
      </c>
      <c r="D165" s="11" t="s">
        <v>556</v>
      </c>
      <c r="E165" s="3"/>
      <c r="F165" s="36"/>
      <c r="G165" s="3"/>
      <c r="H165" s="3"/>
      <c r="I165" s="5" t="str">
        <f>IF(AND(ISNUMBER(I166),ISNUMBER(I167),ISNUMBER(I168)), (I166-I167)/I168*365, "")</f>
        <v/>
      </c>
      <c r="J165" s="3"/>
      <c r="K165" s="5" t="str">
        <f>IF(AND(ISNUMBER(K166),ISNUMBER(K167),ISNUMBER(K168)), (K166-K167)/K168*365, "")</f>
        <v/>
      </c>
      <c r="L165" s="3"/>
      <c r="M165" s="5" t="str">
        <f>IF(AND(ISNUMBER(M166),ISNUMBER(M167),ISNUMBER(M168)), (M166-M167)/M168*365, "")</f>
        <v/>
      </c>
      <c r="N165" s="3"/>
      <c r="O165" s="5" t="str">
        <f>IF(AND(ISNUMBER(O166),ISNUMBER(O167),ISNUMBER(O168)), (O166-O167)/O168*365, "")</f>
        <v/>
      </c>
      <c r="P165" s="12"/>
      <c r="Q165" s="12"/>
      <c r="R165" s="12"/>
      <c r="S165" s="12"/>
      <c r="T165" s="12"/>
      <c r="U165" s="12"/>
      <c r="X165" s="19" t="s">
        <v>206</v>
      </c>
      <c r="Y165" s="19" t="s">
        <v>207</v>
      </c>
      <c r="Z165" s="19" t="s">
        <v>524</v>
      </c>
      <c r="AA165" s="19" t="s">
        <v>39</v>
      </c>
      <c r="AB165" s="19"/>
      <c r="AC165" s="19"/>
      <c r="AD165" s="19"/>
    </row>
    <row r="166" spans="1:30" s="14" customFormat="1">
      <c r="A166" s="13"/>
      <c r="B166" s="13" t="s">
        <v>3718</v>
      </c>
      <c r="C166" s="13" t="s">
        <v>3719</v>
      </c>
      <c r="D166" s="13" t="s">
        <v>556</v>
      </c>
      <c r="E166" s="36"/>
      <c r="F166" s="36"/>
      <c r="G166" s="36"/>
      <c r="H166" s="36"/>
      <c r="I166" s="4"/>
      <c r="J166" s="36"/>
      <c r="K166" s="4"/>
      <c r="L166" s="36"/>
      <c r="M166" s="4"/>
      <c r="N166" s="36"/>
      <c r="O166" s="4"/>
      <c r="P166" s="36"/>
      <c r="Q166" s="36"/>
      <c r="R166" s="36"/>
      <c r="S166" s="12"/>
      <c r="T166" s="12"/>
      <c r="U166" s="12"/>
      <c r="X166" s="19" t="s">
        <v>208</v>
      </c>
      <c r="Y166" s="19" t="s">
        <v>209</v>
      </c>
      <c r="Z166" s="19" t="s">
        <v>524</v>
      </c>
      <c r="AA166" s="19" t="s">
        <v>11</v>
      </c>
      <c r="AB166" s="19"/>
      <c r="AC166" s="19"/>
      <c r="AD166" s="19"/>
    </row>
    <row r="167" spans="1:30" s="14" customFormat="1">
      <c r="A167" s="13"/>
      <c r="B167" s="13" t="s">
        <v>3721</v>
      </c>
      <c r="C167" s="13" t="s">
        <v>3722</v>
      </c>
      <c r="D167" s="13" t="s">
        <v>556</v>
      </c>
      <c r="E167" s="36"/>
      <c r="F167" s="36"/>
      <c r="G167" s="36"/>
      <c r="H167" s="36"/>
      <c r="I167" s="4"/>
      <c r="J167" s="36"/>
      <c r="K167" s="4"/>
      <c r="L167" s="36"/>
      <c r="M167" s="4"/>
      <c r="N167" s="36"/>
      <c r="O167" s="4"/>
      <c r="P167" s="36"/>
      <c r="Q167" s="36"/>
      <c r="R167" s="36"/>
      <c r="S167" s="12"/>
      <c r="T167" s="12"/>
      <c r="U167" s="12"/>
      <c r="X167" s="19" t="s">
        <v>484</v>
      </c>
      <c r="Y167" s="19" t="s">
        <v>485</v>
      </c>
      <c r="Z167" s="19" t="s">
        <v>526</v>
      </c>
      <c r="AA167" s="19" t="s">
        <v>62</v>
      </c>
      <c r="AB167" s="19"/>
      <c r="AC167" s="19"/>
      <c r="AD167" s="19"/>
    </row>
    <row r="168" spans="1:30" s="14" customFormat="1">
      <c r="A168" s="13"/>
      <c r="B168" s="13" t="s">
        <v>3724</v>
      </c>
      <c r="C168" s="13" t="s">
        <v>3725</v>
      </c>
      <c r="D168" s="13" t="s">
        <v>556</v>
      </c>
      <c r="E168" s="36"/>
      <c r="F168" s="36"/>
      <c r="G168" s="36"/>
      <c r="H168" s="36"/>
      <c r="I168" s="4"/>
      <c r="J168" s="36"/>
      <c r="K168" s="4"/>
      <c r="L168" s="36"/>
      <c r="M168" s="4"/>
      <c r="N168" s="36"/>
      <c r="O168" s="4"/>
      <c r="P168" s="36"/>
      <c r="Q168" s="36"/>
      <c r="R168" s="36"/>
      <c r="S168" s="12"/>
      <c r="T168" s="12"/>
      <c r="U168" s="12"/>
      <c r="X168" s="19" t="s">
        <v>210</v>
      </c>
      <c r="Y168" s="19" t="s">
        <v>211</v>
      </c>
      <c r="Z168" s="19" t="s">
        <v>524</v>
      </c>
      <c r="AA168" s="19" t="s">
        <v>62</v>
      </c>
      <c r="AB168" s="19"/>
      <c r="AC168" s="19"/>
      <c r="AD168" s="19"/>
    </row>
    <row r="169" spans="1:30" s="14" customFormat="1">
      <c r="A169" s="13"/>
      <c r="B169" s="13" t="s">
        <v>3727</v>
      </c>
      <c r="C169" s="13" t="s">
        <v>3728</v>
      </c>
      <c r="D169" s="13" t="s">
        <v>556</v>
      </c>
      <c r="E169" s="36"/>
      <c r="F169" s="36"/>
      <c r="G169" s="36"/>
      <c r="H169" s="36"/>
      <c r="I169" s="4"/>
      <c r="J169" s="36"/>
      <c r="K169" s="4"/>
      <c r="L169" s="36"/>
      <c r="M169" s="4"/>
      <c r="N169" s="36"/>
      <c r="O169" s="4"/>
      <c r="P169" s="36"/>
      <c r="Q169" s="36"/>
      <c r="R169" s="36"/>
      <c r="S169" s="12"/>
      <c r="T169" s="12"/>
      <c r="U169" s="12"/>
      <c r="X169" s="19" t="s">
        <v>212</v>
      </c>
      <c r="Y169" s="19" t="s">
        <v>213</v>
      </c>
      <c r="Z169" s="19" t="s">
        <v>524</v>
      </c>
      <c r="AA169" s="19" t="s">
        <v>11</v>
      </c>
      <c r="AB169" s="19"/>
      <c r="AC169" s="19"/>
      <c r="AD169" s="19"/>
    </row>
    <row r="170" spans="1:30" s="14" customFormat="1">
      <c r="A170" s="11"/>
      <c r="B170" s="11" t="s">
        <v>3730</v>
      </c>
      <c r="C170" s="11" t="s">
        <v>3731</v>
      </c>
      <c r="D170" s="11" t="s">
        <v>556</v>
      </c>
      <c r="E170" s="3"/>
      <c r="F170" s="36"/>
      <c r="G170" s="3"/>
      <c r="H170" s="3"/>
      <c r="I170" s="5" t="str">
        <f>IF(AND(ISNUMBER(I171),ISNUMBER(I172),ISNUMBER(I173),ISNUMBER(I174)), (I171+I172-I173-I174)/I172, "")</f>
        <v/>
      </c>
      <c r="J170" s="3"/>
      <c r="K170" s="5" t="str">
        <f>IF(AND(ISNUMBER(K171),ISNUMBER(K172),ISNUMBER(K173),ISNUMBER(K174)), (K171+K172-K173-K174)/K172, "")</f>
        <v/>
      </c>
      <c r="L170" s="3"/>
      <c r="M170" s="5" t="str">
        <f>IF(AND(ISNUMBER(M171),ISNUMBER(M172),ISNUMBER(M173),ISNUMBER(M174)), (M171+M172-M173-M174)/M172, "")</f>
        <v/>
      </c>
      <c r="N170" s="3"/>
      <c r="O170" s="5" t="str">
        <f>IF(AND(ISNUMBER(O171),ISNUMBER(O172),ISNUMBER(O173),ISNUMBER(O174)), (O171+O172-O173-O174)/O172, "")</f>
        <v/>
      </c>
      <c r="P170" s="12"/>
      <c r="Q170" s="12"/>
      <c r="R170" s="12"/>
      <c r="S170" s="12"/>
      <c r="T170" s="12"/>
      <c r="U170" s="12"/>
      <c r="X170" s="19" t="s">
        <v>214</v>
      </c>
      <c r="Y170" s="19" t="s">
        <v>215</v>
      </c>
      <c r="Z170" s="19" t="s">
        <v>524</v>
      </c>
      <c r="AA170" s="19" t="s">
        <v>39</v>
      </c>
      <c r="AB170" s="19"/>
      <c r="AC170" s="19"/>
      <c r="AD170" s="19"/>
    </row>
    <row r="171" spans="1:30" s="14" customFormat="1">
      <c r="A171" s="13"/>
      <c r="B171" s="13" t="s">
        <v>3736</v>
      </c>
      <c r="C171" s="13" t="s">
        <v>3737</v>
      </c>
      <c r="D171" s="13" t="s">
        <v>556</v>
      </c>
      <c r="E171" s="36"/>
      <c r="F171" s="36"/>
      <c r="G171" s="36"/>
      <c r="H171" s="36"/>
      <c r="I171" s="4"/>
      <c r="J171" s="36"/>
      <c r="K171" s="4"/>
      <c r="L171" s="36"/>
      <c r="M171" s="4"/>
      <c r="N171" s="36"/>
      <c r="O171" s="4"/>
      <c r="P171" s="36"/>
      <c r="Q171" s="36"/>
      <c r="R171" s="36"/>
      <c r="S171" s="12"/>
      <c r="T171" s="12"/>
      <c r="U171" s="12"/>
      <c r="X171" s="19" t="s">
        <v>216</v>
      </c>
      <c r="Y171" s="19" t="s">
        <v>217</v>
      </c>
      <c r="Z171" s="19" t="s">
        <v>524</v>
      </c>
      <c r="AA171" s="19" t="s">
        <v>23</v>
      </c>
      <c r="AB171" s="19"/>
      <c r="AC171" s="19"/>
      <c r="AD171" s="19"/>
    </row>
    <row r="172" spans="1:30" s="14" customFormat="1">
      <c r="A172" s="13"/>
      <c r="B172" s="13" t="s">
        <v>3739</v>
      </c>
      <c r="C172" s="13" t="s">
        <v>3740</v>
      </c>
      <c r="D172" s="13" t="s">
        <v>556</v>
      </c>
      <c r="E172" s="36"/>
      <c r="F172" s="36"/>
      <c r="G172" s="36"/>
      <c r="H172" s="36"/>
      <c r="I172" s="4"/>
      <c r="J172" s="36"/>
      <c r="K172" s="4"/>
      <c r="L172" s="36"/>
      <c r="M172" s="4"/>
      <c r="N172" s="36"/>
      <c r="O172" s="4"/>
      <c r="P172" s="36"/>
      <c r="Q172" s="36"/>
      <c r="R172" s="36"/>
      <c r="S172" s="12"/>
      <c r="T172" s="12"/>
      <c r="U172" s="12"/>
      <c r="X172" s="19" t="s">
        <v>218</v>
      </c>
      <c r="Y172" s="19" t="s">
        <v>219</v>
      </c>
      <c r="Z172" s="19" t="s">
        <v>524</v>
      </c>
      <c r="AA172" s="19" t="s">
        <v>62</v>
      </c>
      <c r="AB172" s="19"/>
      <c r="AC172" s="19"/>
      <c r="AD172" s="19"/>
    </row>
    <row r="173" spans="1:30" s="14" customFormat="1">
      <c r="A173" s="13"/>
      <c r="B173" s="13" t="s">
        <v>3741</v>
      </c>
      <c r="C173" s="13" t="s">
        <v>3742</v>
      </c>
      <c r="D173" s="13" t="s">
        <v>556</v>
      </c>
      <c r="E173" s="36"/>
      <c r="F173" s="36"/>
      <c r="G173" s="36"/>
      <c r="H173" s="36"/>
      <c r="I173" s="4"/>
      <c r="J173" s="36"/>
      <c r="K173" s="4"/>
      <c r="L173" s="36"/>
      <c r="M173" s="4"/>
      <c r="N173" s="36"/>
      <c r="O173" s="4"/>
      <c r="P173" s="36"/>
      <c r="Q173" s="36"/>
      <c r="R173" s="36"/>
      <c r="S173" s="12"/>
      <c r="T173" s="12"/>
      <c r="U173" s="12"/>
      <c r="X173" s="19" t="s">
        <v>220</v>
      </c>
      <c r="Y173" s="19" t="s">
        <v>221</v>
      </c>
      <c r="Z173" s="19" t="s">
        <v>524</v>
      </c>
      <c r="AA173" s="19" t="s">
        <v>16</v>
      </c>
      <c r="AB173" s="19"/>
      <c r="AC173" s="19"/>
      <c r="AD173" s="19"/>
    </row>
    <row r="174" spans="1:30" s="14" customFormat="1">
      <c r="A174" s="13"/>
      <c r="B174" s="13" t="s">
        <v>3744</v>
      </c>
      <c r="C174" s="13" t="s">
        <v>3745</v>
      </c>
      <c r="D174" s="13" t="s">
        <v>556</v>
      </c>
      <c r="E174" s="36"/>
      <c r="F174" s="36"/>
      <c r="G174" s="36"/>
      <c r="H174" s="36"/>
      <c r="I174" s="4"/>
      <c r="J174" s="36"/>
      <c r="K174" s="4"/>
      <c r="L174" s="36"/>
      <c r="M174" s="4"/>
      <c r="N174" s="36"/>
      <c r="O174" s="4"/>
      <c r="P174" s="36"/>
      <c r="Q174" s="36"/>
      <c r="R174" s="36"/>
      <c r="S174" s="12"/>
      <c r="T174" s="12"/>
      <c r="U174" s="12"/>
      <c r="X174" s="19" t="s">
        <v>222</v>
      </c>
      <c r="Y174" s="19" t="s">
        <v>223</v>
      </c>
      <c r="Z174" s="19" t="s">
        <v>3892</v>
      </c>
      <c r="AA174" s="19" t="s">
        <v>62</v>
      </c>
      <c r="AB174" s="19"/>
      <c r="AC174" s="19"/>
      <c r="AD174" s="19"/>
    </row>
    <row r="175" spans="1:30" s="42" customFormat="1" ht="15.75">
      <c r="A175" s="47"/>
      <c r="B175" s="9" t="s">
        <v>556</v>
      </c>
      <c r="C175" s="9" t="s">
        <v>4682</v>
      </c>
      <c r="D175" s="10" t="s">
        <v>556</v>
      </c>
      <c r="E175" s="10"/>
      <c r="F175" s="10"/>
      <c r="G175" s="10"/>
      <c r="H175" s="10"/>
      <c r="I175" s="10"/>
      <c r="J175" s="10"/>
      <c r="K175" s="10"/>
      <c r="L175" s="10"/>
      <c r="M175" s="10"/>
      <c r="N175" s="10"/>
      <c r="O175" s="10"/>
      <c r="P175" s="10"/>
      <c r="Q175" s="10"/>
      <c r="R175" s="10"/>
      <c r="S175" s="10"/>
      <c r="T175" s="10"/>
      <c r="U175" s="10"/>
      <c r="X175" s="19" t="s">
        <v>224</v>
      </c>
      <c r="Y175" s="19" t="s">
        <v>225</v>
      </c>
      <c r="Z175" s="19" t="s">
        <v>524</v>
      </c>
      <c r="AA175" s="19" t="s">
        <v>26</v>
      </c>
      <c r="AB175" s="19"/>
      <c r="AC175" s="19"/>
      <c r="AD175" s="19"/>
    </row>
    <row r="176" spans="1:30" s="42" customFormat="1">
      <c r="A176" s="11"/>
      <c r="B176" s="11" t="s">
        <v>4683</v>
      </c>
      <c r="C176" s="11" t="s">
        <v>3968</v>
      </c>
      <c r="D176" s="11" t="s">
        <v>556</v>
      </c>
      <c r="E176" s="3"/>
      <c r="F176" s="36"/>
      <c r="G176" s="36"/>
      <c r="H176" s="36"/>
      <c r="I176" s="4"/>
      <c r="J176" s="36"/>
      <c r="K176" s="4"/>
      <c r="L176" s="36"/>
      <c r="M176" s="4"/>
      <c r="N176" s="36"/>
      <c r="O176" s="4"/>
      <c r="P176" s="36"/>
      <c r="Q176" s="36"/>
      <c r="R176" s="36"/>
      <c r="S176" s="36"/>
      <c r="T176" s="36"/>
      <c r="U176" s="36"/>
      <c r="X176" s="19" t="s">
        <v>226</v>
      </c>
      <c r="Y176" s="19" t="s">
        <v>227</v>
      </c>
      <c r="Z176" s="19" t="s">
        <v>524</v>
      </c>
      <c r="AA176" s="19" t="s">
        <v>16</v>
      </c>
      <c r="AB176" s="19"/>
      <c r="AC176" s="19"/>
      <c r="AD176" s="19"/>
    </row>
    <row r="177" spans="1:30" s="42" customFormat="1">
      <c r="A177" s="11"/>
      <c r="B177" s="11" t="s">
        <v>4684</v>
      </c>
      <c r="C177" s="11" t="s">
        <v>3977</v>
      </c>
      <c r="D177" s="11" t="s">
        <v>556</v>
      </c>
      <c r="E177" s="3"/>
      <c r="F177" s="36"/>
      <c r="G177" s="36"/>
      <c r="H177" s="36"/>
      <c r="I177" s="4"/>
      <c r="J177" s="36"/>
      <c r="K177" s="4"/>
      <c r="L177" s="36"/>
      <c r="M177" s="4"/>
      <c r="N177" s="36"/>
      <c r="O177" s="4"/>
      <c r="P177" s="36"/>
      <c r="Q177" s="36"/>
      <c r="R177" s="36"/>
      <c r="S177" s="36"/>
      <c r="T177" s="36"/>
      <c r="U177" s="36"/>
      <c r="X177" s="19" t="s">
        <v>228</v>
      </c>
      <c r="Y177" s="19" t="s">
        <v>229</v>
      </c>
      <c r="Z177" s="19" t="s">
        <v>3892</v>
      </c>
      <c r="AA177" s="19" t="s">
        <v>89</v>
      </c>
      <c r="AB177" s="19"/>
      <c r="AC177" s="19"/>
      <c r="AD177" s="19"/>
    </row>
    <row r="178" spans="1:30" s="42" customFormat="1">
      <c r="A178" s="11"/>
      <c r="B178" s="11" t="s">
        <v>4685</v>
      </c>
      <c r="C178" s="11" t="s">
        <v>3984</v>
      </c>
      <c r="D178" s="11" t="s">
        <v>556</v>
      </c>
      <c r="E178" s="3"/>
      <c r="F178" s="36"/>
      <c r="G178" s="36"/>
      <c r="H178" s="36"/>
      <c r="I178" s="4"/>
      <c r="J178" s="36"/>
      <c r="K178" s="4"/>
      <c r="L178" s="36"/>
      <c r="M178" s="4"/>
      <c r="N178" s="36"/>
      <c r="O178" s="4"/>
      <c r="P178" s="36"/>
      <c r="Q178" s="36"/>
      <c r="R178" s="36"/>
      <c r="S178" s="36"/>
      <c r="T178" s="36"/>
      <c r="U178" s="36"/>
      <c r="X178" s="19" t="s">
        <v>230</v>
      </c>
      <c r="Y178" s="19" t="s">
        <v>231</v>
      </c>
      <c r="Z178" s="19" t="s">
        <v>3892</v>
      </c>
      <c r="AA178" s="19" t="s">
        <v>62</v>
      </c>
      <c r="AB178" s="19"/>
      <c r="AC178" s="19"/>
      <c r="AD178" s="19"/>
    </row>
    <row r="179" spans="1:30" s="42" customFormat="1">
      <c r="A179" s="11"/>
      <c r="B179" s="11" t="s">
        <v>4686</v>
      </c>
      <c r="C179" s="11" t="s">
        <v>3989</v>
      </c>
      <c r="D179" s="11" t="s">
        <v>556</v>
      </c>
      <c r="E179" s="3"/>
      <c r="F179" s="36"/>
      <c r="G179" s="36"/>
      <c r="H179" s="36"/>
      <c r="I179" s="4"/>
      <c r="J179" s="36"/>
      <c r="K179" s="4"/>
      <c r="L179" s="36"/>
      <c r="M179" s="4"/>
      <c r="N179" s="36"/>
      <c r="O179" s="4"/>
      <c r="P179" s="36"/>
      <c r="Q179" s="36"/>
      <c r="R179" s="36"/>
      <c r="S179" s="36"/>
      <c r="T179" s="36"/>
      <c r="U179" s="36"/>
      <c r="X179" s="19" t="s">
        <v>232</v>
      </c>
      <c r="Y179" s="19" t="s">
        <v>233</v>
      </c>
      <c r="Z179" s="19" t="s">
        <v>524</v>
      </c>
      <c r="AA179" s="19" t="s">
        <v>16</v>
      </c>
      <c r="AB179" s="19"/>
      <c r="AC179" s="19"/>
      <c r="AD179" s="19"/>
    </row>
    <row r="180" spans="1:30" s="42" customFormat="1" ht="30">
      <c r="A180" s="11"/>
      <c r="B180" s="11" t="s">
        <v>4687</v>
      </c>
      <c r="C180" s="11" t="s">
        <v>4000</v>
      </c>
      <c r="D180" s="11" t="s">
        <v>556</v>
      </c>
      <c r="E180" s="3"/>
      <c r="F180" s="36"/>
      <c r="G180" s="36"/>
      <c r="H180" s="36"/>
      <c r="I180" s="4"/>
      <c r="J180" s="36"/>
      <c r="K180" s="4"/>
      <c r="L180" s="36"/>
      <c r="M180" s="4"/>
      <c r="N180" s="36"/>
      <c r="O180" s="4"/>
      <c r="P180" s="36"/>
      <c r="Q180" s="36"/>
      <c r="R180" s="36"/>
      <c r="S180" s="36"/>
      <c r="T180" s="36"/>
      <c r="U180" s="36"/>
      <c r="X180" s="19" t="s">
        <v>234</v>
      </c>
      <c r="Y180" s="19" t="s">
        <v>235</v>
      </c>
      <c r="Z180" s="19" t="s">
        <v>524</v>
      </c>
      <c r="AA180" s="19" t="s">
        <v>89</v>
      </c>
      <c r="AB180" s="19"/>
      <c r="AC180" s="19"/>
      <c r="AD180" s="19"/>
    </row>
    <row r="181" spans="1:30" s="42" customFormat="1">
      <c r="A181" s="11"/>
      <c r="B181" s="11" t="s">
        <v>4688</v>
      </c>
      <c r="C181" s="11" t="s">
        <v>4006</v>
      </c>
      <c r="D181" s="11" t="s">
        <v>556</v>
      </c>
      <c r="E181" s="3"/>
      <c r="F181" s="36"/>
      <c r="G181" s="36"/>
      <c r="H181" s="36"/>
      <c r="I181" s="4"/>
      <c r="J181" s="36"/>
      <c r="K181" s="4"/>
      <c r="L181" s="36"/>
      <c r="M181" s="4"/>
      <c r="N181" s="36"/>
      <c r="O181" s="4"/>
      <c r="P181" s="36"/>
      <c r="Q181" s="36"/>
      <c r="R181" s="36"/>
      <c r="S181" s="36"/>
      <c r="T181" s="36"/>
      <c r="U181" s="36"/>
      <c r="X181" s="19" t="s">
        <v>236</v>
      </c>
      <c r="Y181" s="19" t="s">
        <v>237</v>
      </c>
      <c r="Z181" s="19" t="s">
        <v>524</v>
      </c>
      <c r="AA181" s="19" t="s">
        <v>11</v>
      </c>
      <c r="AB181" s="19"/>
      <c r="AC181" s="19"/>
      <c r="AD181" s="19"/>
    </row>
    <row r="182" spans="1:30" s="42" customFormat="1">
      <c r="A182" s="11"/>
      <c r="B182" s="11" t="s">
        <v>4689</v>
      </c>
      <c r="C182" s="11" t="s">
        <v>4011</v>
      </c>
      <c r="D182" s="11" t="s">
        <v>556</v>
      </c>
      <c r="E182" s="3"/>
      <c r="F182" s="36"/>
      <c r="G182" s="36"/>
      <c r="H182" s="36"/>
      <c r="I182" s="4"/>
      <c r="J182" s="36"/>
      <c r="K182" s="4"/>
      <c r="L182" s="36"/>
      <c r="M182" s="4"/>
      <c r="N182" s="36"/>
      <c r="O182" s="4"/>
      <c r="P182" s="36"/>
      <c r="Q182" s="36"/>
      <c r="R182" s="36"/>
      <c r="S182" s="36"/>
      <c r="T182" s="36"/>
      <c r="U182" s="36"/>
      <c r="X182" s="19" t="s">
        <v>486</v>
      </c>
      <c r="Y182" s="19" t="s">
        <v>487</v>
      </c>
      <c r="Z182" s="19" t="s">
        <v>524</v>
      </c>
      <c r="AA182" s="19" t="s">
        <v>442</v>
      </c>
      <c r="AB182" s="19"/>
      <c r="AC182" s="19"/>
      <c r="AD182" s="19"/>
    </row>
    <row r="183" spans="1:30" s="42" customFormat="1">
      <c r="A183" s="11"/>
      <c r="B183" s="11" t="s">
        <v>4690</v>
      </c>
      <c r="C183" s="11" t="s">
        <v>4018</v>
      </c>
      <c r="D183" s="11" t="s">
        <v>556</v>
      </c>
      <c r="E183" s="3"/>
      <c r="F183" s="36"/>
      <c r="G183" s="36"/>
      <c r="H183" s="36"/>
      <c r="I183" s="4"/>
      <c r="J183" s="36"/>
      <c r="K183" s="4"/>
      <c r="L183" s="36"/>
      <c r="M183" s="4"/>
      <c r="N183" s="36"/>
      <c r="O183" s="4"/>
      <c r="P183" s="36"/>
      <c r="Q183" s="36"/>
      <c r="R183" s="36"/>
      <c r="S183" s="36"/>
      <c r="T183" s="36"/>
      <c r="U183" s="36"/>
      <c r="X183" s="19" t="s">
        <v>238</v>
      </c>
      <c r="Y183" s="19" t="s">
        <v>239</v>
      </c>
      <c r="Z183" s="19" t="s">
        <v>524</v>
      </c>
      <c r="AA183" s="19" t="s">
        <v>16</v>
      </c>
      <c r="AB183" s="19"/>
      <c r="AC183" s="19"/>
      <c r="AD183" s="19"/>
    </row>
    <row r="184" spans="1:30" s="42" customFormat="1">
      <c r="A184" s="11"/>
      <c r="B184" s="11" t="s">
        <v>4691</v>
      </c>
      <c r="C184" s="11" t="s">
        <v>4024</v>
      </c>
      <c r="D184" s="11" t="s">
        <v>556</v>
      </c>
      <c r="E184" s="3"/>
      <c r="F184" s="36"/>
      <c r="G184" s="36"/>
      <c r="H184" s="36"/>
      <c r="I184" s="4"/>
      <c r="J184" s="36"/>
      <c r="K184" s="4"/>
      <c r="L184" s="36"/>
      <c r="M184" s="4"/>
      <c r="N184" s="36"/>
      <c r="O184" s="4"/>
      <c r="P184" s="36"/>
      <c r="Q184" s="36"/>
      <c r="R184" s="36"/>
      <c r="S184" s="36"/>
      <c r="T184" s="36"/>
      <c r="U184" s="36"/>
      <c r="X184" s="19" t="s">
        <v>240</v>
      </c>
      <c r="Y184" s="19" t="s">
        <v>241</v>
      </c>
      <c r="Z184" s="19" t="s">
        <v>524</v>
      </c>
      <c r="AA184" s="19" t="s">
        <v>23</v>
      </c>
      <c r="AB184" s="19"/>
      <c r="AC184" s="19"/>
      <c r="AD184" s="19"/>
    </row>
    <row r="185" spans="1:30" s="42" customFormat="1">
      <c r="A185" s="11"/>
      <c r="B185" s="11" t="s">
        <v>4692</v>
      </c>
      <c r="C185" s="11" t="s">
        <v>4029</v>
      </c>
      <c r="D185" s="11" t="s">
        <v>556</v>
      </c>
      <c r="E185" s="3"/>
      <c r="F185" s="36"/>
      <c r="G185" s="36"/>
      <c r="H185" s="36"/>
      <c r="I185" s="4"/>
      <c r="J185" s="36"/>
      <c r="K185" s="4"/>
      <c r="L185" s="36"/>
      <c r="M185" s="4"/>
      <c r="N185" s="36"/>
      <c r="O185" s="4"/>
      <c r="P185" s="36"/>
      <c r="Q185" s="36"/>
      <c r="R185" s="36"/>
      <c r="S185" s="36"/>
      <c r="T185" s="36"/>
      <c r="U185" s="36"/>
      <c r="X185" s="19" t="s">
        <v>242</v>
      </c>
      <c r="Y185" s="19" t="s">
        <v>243</v>
      </c>
      <c r="Z185" s="19" t="s">
        <v>3892</v>
      </c>
      <c r="AA185" s="19" t="s">
        <v>23</v>
      </c>
      <c r="AB185" s="19"/>
      <c r="AC185" s="19"/>
      <c r="AD185" s="19"/>
    </row>
    <row r="186" spans="1:30" s="42" customFormat="1">
      <c r="A186" s="11"/>
      <c r="B186" s="11" t="s">
        <v>4693</v>
      </c>
      <c r="C186" s="11" t="s">
        <v>4035</v>
      </c>
      <c r="D186" s="11" t="s">
        <v>556</v>
      </c>
      <c r="E186" s="3"/>
      <c r="F186" s="36"/>
      <c r="G186" s="36"/>
      <c r="H186" s="36"/>
      <c r="I186" s="4"/>
      <c r="J186" s="36"/>
      <c r="K186" s="4"/>
      <c r="L186" s="36"/>
      <c r="M186" s="4"/>
      <c r="N186" s="36"/>
      <c r="O186" s="4"/>
      <c r="P186" s="36"/>
      <c r="Q186" s="36"/>
      <c r="R186" s="36"/>
      <c r="S186" s="36"/>
      <c r="T186" s="36"/>
      <c r="U186" s="36"/>
      <c r="X186" s="19" t="s">
        <v>244</v>
      </c>
      <c r="Y186" s="19" t="s">
        <v>245</v>
      </c>
      <c r="Z186" s="19" t="s">
        <v>3892</v>
      </c>
      <c r="AA186" s="19" t="s">
        <v>89</v>
      </c>
      <c r="AB186" s="19"/>
      <c r="AC186" s="19"/>
      <c r="AD186" s="19"/>
    </row>
    <row r="187" spans="1:30" s="42" customFormat="1">
      <c r="A187" s="11"/>
      <c r="B187" s="11" t="s">
        <v>4694</v>
      </c>
      <c r="C187" s="11" t="s">
        <v>4040</v>
      </c>
      <c r="D187" s="11" t="s">
        <v>556</v>
      </c>
      <c r="E187" s="3"/>
      <c r="F187" s="36"/>
      <c r="G187" s="36"/>
      <c r="H187" s="36"/>
      <c r="I187" s="4"/>
      <c r="J187" s="36"/>
      <c r="K187" s="4"/>
      <c r="L187" s="36"/>
      <c r="M187" s="4"/>
      <c r="N187" s="36"/>
      <c r="O187" s="4"/>
      <c r="P187" s="36"/>
      <c r="Q187" s="36"/>
      <c r="R187" s="36"/>
      <c r="S187" s="36"/>
      <c r="T187" s="36"/>
      <c r="U187" s="36"/>
      <c r="X187" s="19" t="s">
        <v>246</v>
      </c>
      <c r="Y187" s="19" t="s">
        <v>247</v>
      </c>
      <c r="Z187" s="19" t="s">
        <v>524</v>
      </c>
      <c r="AA187" s="19" t="s">
        <v>62</v>
      </c>
      <c r="AB187" s="19"/>
      <c r="AC187" s="19"/>
      <c r="AD187" s="19"/>
    </row>
    <row r="188" spans="1:30" s="42" customFormat="1">
      <c r="A188" s="11"/>
      <c r="B188" s="11" t="s">
        <v>4695</v>
      </c>
      <c r="C188" s="11" t="s">
        <v>4045</v>
      </c>
      <c r="D188" s="11" t="s">
        <v>556</v>
      </c>
      <c r="E188" s="3"/>
      <c r="F188" s="36"/>
      <c r="G188" s="36"/>
      <c r="H188" s="36"/>
      <c r="I188" s="4"/>
      <c r="J188" s="36"/>
      <c r="K188" s="4"/>
      <c r="L188" s="36"/>
      <c r="M188" s="4"/>
      <c r="N188" s="36"/>
      <c r="O188" s="4"/>
      <c r="P188" s="36"/>
      <c r="Q188" s="36"/>
      <c r="R188" s="36"/>
      <c r="S188" s="36"/>
      <c r="T188" s="36"/>
      <c r="U188" s="36"/>
      <c r="X188" s="19" t="s">
        <v>488</v>
      </c>
      <c r="Y188" s="19" t="s">
        <v>489</v>
      </c>
      <c r="Z188" s="19" t="s">
        <v>524</v>
      </c>
      <c r="AA188" s="19" t="s">
        <v>23</v>
      </c>
      <c r="AB188" s="19"/>
      <c r="AC188" s="19"/>
      <c r="AD188" s="19"/>
    </row>
    <row r="189" spans="1:30" s="42" customFormat="1">
      <c r="A189" s="11"/>
      <c r="B189" s="11" t="s">
        <v>4696</v>
      </c>
      <c r="C189" s="11" t="s">
        <v>4050</v>
      </c>
      <c r="D189" s="11" t="s">
        <v>556</v>
      </c>
      <c r="E189" s="3"/>
      <c r="F189" s="36"/>
      <c r="G189" s="36"/>
      <c r="H189" s="36"/>
      <c r="I189" s="4"/>
      <c r="J189" s="36"/>
      <c r="K189" s="4"/>
      <c r="L189" s="36"/>
      <c r="M189" s="4"/>
      <c r="N189" s="36"/>
      <c r="O189" s="4"/>
      <c r="P189" s="36"/>
      <c r="Q189" s="36"/>
      <c r="R189" s="36"/>
      <c r="S189" s="36"/>
      <c r="T189" s="36"/>
      <c r="U189" s="36"/>
      <c r="X189" s="19" t="s">
        <v>248</v>
      </c>
      <c r="Y189" s="19" t="s">
        <v>249</v>
      </c>
      <c r="Z189" s="19" t="s">
        <v>525</v>
      </c>
      <c r="AA189" s="19" t="s">
        <v>23</v>
      </c>
      <c r="AB189" s="19"/>
      <c r="AC189" s="19"/>
      <c r="AD189" s="19"/>
    </row>
    <row r="190" spans="1:30" s="42" customFormat="1">
      <c r="A190" s="11"/>
      <c r="B190" s="11" t="s">
        <v>4697</v>
      </c>
      <c r="C190" s="11" t="s">
        <v>4063</v>
      </c>
      <c r="D190" s="11" t="s">
        <v>556</v>
      </c>
      <c r="E190" s="3"/>
      <c r="F190" s="36"/>
      <c r="G190" s="36"/>
      <c r="H190" s="36"/>
      <c r="I190" s="4"/>
      <c r="J190" s="36"/>
      <c r="K190" s="4"/>
      <c r="L190" s="36"/>
      <c r="M190" s="4"/>
      <c r="N190" s="36"/>
      <c r="O190" s="4"/>
      <c r="P190" s="36"/>
      <c r="Q190" s="36"/>
      <c r="R190" s="36"/>
      <c r="S190" s="36"/>
      <c r="T190" s="36"/>
      <c r="U190" s="36"/>
      <c r="X190" s="19" t="s">
        <v>250</v>
      </c>
      <c r="Y190" s="19" t="s">
        <v>251</v>
      </c>
      <c r="Z190" s="19" t="s">
        <v>524</v>
      </c>
      <c r="AA190" s="19" t="s">
        <v>62</v>
      </c>
      <c r="AB190" s="19"/>
      <c r="AC190" s="19"/>
      <c r="AD190" s="19"/>
    </row>
    <row r="191" spans="1:30" s="42" customFormat="1">
      <c r="A191" s="11"/>
      <c r="B191" s="11" t="s">
        <v>4698</v>
      </c>
      <c r="C191" s="11" t="s">
        <v>4069</v>
      </c>
      <c r="D191" s="11" t="s">
        <v>556</v>
      </c>
      <c r="E191" s="3"/>
      <c r="F191" s="36"/>
      <c r="G191" s="36"/>
      <c r="H191" s="36"/>
      <c r="I191" s="4"/>
      <c r="J191" s="36"/>
      <c r="K191" s="4"/>
      <c r="L191" s="36"/>
      <c r="M191" s="4"/>
      <c r="N191" s="36"/>
      <c r="O191" s="4"/>
      <c r="P191" s="36"/>
      <c r="Q191" s="36"/>
      <c r="R191" s="36"/>
      <c r="S191" s="36"/>
      <c r="T191" s="36"/>
      <c r="U191" s="36"/>
      <c r="X191" s="19" t="s">
        <v>252</v>
      </c>
      <c r="Y191" s="19" t="s">
        <v>253</v>
      </c>
      <c r="Z191" s="19" t="s">
        <v>524</v>
      </c>
      <c r="AA191" s="19" t="s">
        <v>39</v>
      </c>
      <c r="AB191" s="19"/>
      <c r="AC191" s="19"/>
      <c r="AD191" s="19"/>
    </row>
    <row r="192" spans="1:30" s="42" customFormat="1" ht="30">
      <c r="A192" s="11"/>
      <c r="B192" s="11" t="s">
        <v>4699</v>
      </c>
      <c r="C192" s="11" t="s">
        <v>4076</v>
      </c>
      <c r="D192" s="11" t="s">
        <v>556</v>
      </c>
      <c r="E192" s="3"/>
      <c r="F192" s="36"/>
      <c r="G192" s="36"/>
      <c r="H192" s="36"/>
      <c r="I192" s="4"/>
      <c r="J192" s="36"/>
      <c r="K192" s="4"/>
      <c r="L192" s="36"/>
      <c r="M192" s="4"/>
      <c r="N192" s="36"/>
      <c r="O192" s="4"/>
      <c r="P192" s="36"/>
      <c r="Q192" s="36"/>
      <c r="R192" s="36"/>
      <c r="S192" s="36"/>
      <c r="T192" s="36"/>
      <c r="U192" s="36"/>
      <c r="X192" s="19" t="s">
        <v>254</v>
      </c>
      <c r="Y192" s="19" t="s">
        <v>255</v>
      </c>
      <c r="Z192" s="19" t="s">
        <v>524</v>
      </c>
      <c r="AA192" s="19" t="s">
        <v>39</v>
      </c>
      <c r="AB192" s="19"/>
      <c r="AC192" s="19"/>
      <c r="AD192" s="19"/>
    </row>
    <row r="193" spans="1:30" s="42" customFormat="1">
      <c r="A193" s="11"/>
      <c r="B193" s="11" t="s">
        <v>4700</v>
      </c>
      <c r="C193" s="11" t="s">
        <v>4083</v>
      </c>
      <c r="D193" s="11" t="s">
        <v>556</v>
      </c>
      <c r="E193" s="3"/>
      <c r="F193" s="36"/>
      <c r="G193" s="36"/>
      <c r="H193" s="36"/>
      <c r="I193" s="4"/>
      <c r="J193" s="36"/>
      <c r="K193" s="4"/>
      <c r="L193" s="36"/>
      <c r="M193" s="4"/>
      <c r="N193" s="36"/>
      <c r="O193" s="4"/>
      <c r="P193" s="36"/>
      <c r="Q193" s="36"/>
      <c r="R193" s="36"/>
      <c r="S193" s="36"/>
      <c r="T193" s="36"/>
      <c r="U193" s="36"/>
      <c r="X193" s="19" t="s">
        <v>256</v>
      </c>
      <c r="Y193" s="19" t="s">
        <v>257</v>
      </c>
      <c r="Z193" s="19" t="s">
        <v>524</v>
      </c>
      <c r="AA193" s="19" t="s">
        <v>26</v>
      </c>
      <c r="AB193" s="19"/>
      <c r="AC193" s="19"/>
      <c r="AD193" s="19"/>
    </row>
    <row r="194" spans="1:30" s="42" customFormat="1">
      <c r="A194" s="11"/>
      <c r="B194" s="11" t="s">
        <v>4701</v>
      </c>
      <c r="C194" s="11" t="s">
        <v>4094</v>
      </c>
      <c r="D194" s="11" t="s">
        <v>556</v>
      </c>
      <c r="E194" s="3"/>
      <c r="F194" s="36"/>
      <c r="G194" s="36"/>
      <c r="H194" s="36"/>
      <c r="I194" s="4"/>
      <c r="J194" s="36"/>
      <c r="K194" s="4"/>
      <c r="L194" s="36"/>
      <c r="M194" s="4"/>
      <c r="N194" s="36"/>
      <c r="O194" s="4"/>
      <c r="P194" s="36"/>
      <c r="Q194" s="36"/>
      <c r="R194" s="36"/>
      <c r="S194" s="36"/>
      <c r="T194" s="36"/>
      <c r="U194" s="36"/>
      <c r="X194" s="19" t="s">
        <v>258</v>
      </c>
      <c r="Y194" s="19" t="s">
        <v>259</v>
      </c>
      <c r="Z194" s="19" t="s">
        <v>524</v>
      </c>
      <c r="AA194" s="19" t="s">
        <v>11</v>
      </c>
      <c r="AB194" s="19"/>
      <c r="AC194" s="19"/>
      <c r="AD194" s="19"/>
    </row>
    <row r="195" spans="1:30" s="42" customFormat="1">
      <c r="A195" s="11"/>
      <c r="B195" s="11" t="s">
        <v>4702</v>
      </c>
      <c r="C195" s="11" t="s">
        <v>4100</v>
      </c>
      <c r="D195" s="11" t="s">
        <v>556</v>
      </c>
      <c r="E195" s="3"/>
      <c r="F195" s="36"/>
      <c r="G195" s="36"/>
      <c r="H195" s="36"/>
      <c r="I195" s="4"/>
      <c r="J195" s="36"/>
      <c r="K195" s="4"/>
      <c r="L195" s="36"/>
      <c r="M195" s="4"/>
      <c r="N195" s="36"/>
      <c r="O195" s="4"/>
      <c r="P195" s="36"/>
      <c r="Q195" s="36"/>
      <c r="R195" s="36"/>
      <c r="S195" s="36"/>
      <c r="T195" s="36"/>
      <c r="U195" s="36"/>
      <c r="X195" s="19" t="s">
        <v>490</v>
      </c>
      <c r="Y195" s="19" t="s">
        <v>491</v>
      </c>
      <c r="Z195" s="19" t="s">
        <v>524</v>
      </c>
      <c r="AA195" s="19" t="s">
        <v>442</v>
      </c>
      <c r="AB195" s="19"/>
      <c r="AC195" s="19"/>
      <c r="AD195" s="19"/>
    </row>
    <row r="196" spans="1:30" s="42" customFormat="1">
      <c r="A196" s="11"/>
      <c r="B196" s="11" t="s">
        <v>4703</v>
      </c>
      <c r="C196" s="11" t="s">
        <v>4107</v>
      </c>
      <c r="D196" s="11" t="s">
        <v>556</v>
      </c>
      <c r="E196" s="3"/>
      <c r="F196" s="36"/>
      <c r="G196" s="36"/>
      <c r="H196" s="36"/>
      <c r="I196" s="4"/>
      <c r="J196" s="36"/>
      <c r="K196" s="4"/>
      <c r="L196" s="36"/>
      <c r="M196" s="4"/>
      <c r="N196" s="36"/>
      <c r="O196" s="4"/>
      <c r="P196" s="36"/>
      <c r="Q196" s="36"/>
      <c r="R196" s="36"/>
      <c r="S196" s="36"/>
      <c r="T196" s="36"/>
      <c r="U196" s="36"/>
      <c r="X196" s="19" t="s">
        <v>260</v>
      </c>
      <c r="Y196" s="19" t="s">
        <v>261</v>
      </c>
      <c r="Z196" s="19" t="s">
        <v>3892</v>
      </c>
      <c r="AA196" s="19" t="s">
        <v>11</v>
      </c>
      <c r="AB196" s="19"/>
      <c r="AC196" s="19"/>
      <c r="AD196" s="19"/>
    </row>
    <row r="197" spans="1:30" s="42" customFormat="1">
      <c r="A197" s="11"/>
      <c r="B197" s="11" t="s">
        <v>4704</v>
      </c>
      <c r="C197" s="11" t="s">
        <v>4114</v>
      </c>
      <c r="D197" s="11" t="s">
        <v>556</v>
      </c>
      <c r="E197" s="3"/>
      <c r="F197" s="36"/>
      <c r="G197" s="36"/>
      <c r="H197" s="36"/>
      <c r="I197" s="4"/>
      <c r="J197" s="36"/>
      <c r="K197" s="4"/>
      <c r="L197" s="36"/>
      <c r="M197" s="4"/>
      <c r="N197" s="36"/>
      <c r="O197" s="4"/>
      <c r="P197" s="36"/>
      <c r="Q197" s="36"/>
      <c r="R197" s="36"/>
      <c r="S197" s="36"/>
      <c r="T197" s="36"/>
      <c r="U197" s="36"/>
      <c r="X197" s="19" t="s">
        <v>262</v>
      </c>
      <c r="Y197" s="19" t="s">
        <v>263</v>
      </c>
      <c r="Z197" s="19" t="s">
        <v>524</v>
      </c>
      <c r="AA197" s="19" t="s">
        <v>11</v>
      </c>
      <c r="AB197" s="19"/>
      <c r="AC197" s="19"/>
      <c r="AD197" s="19"/>
    </row>
    <row r="198" spans="1:30" s="42" customFormat="1">
      <c r="A198" s="11"/>
      <c r="B198" s="11" t="s">
        <v>4705</v>
      </c>
      <c r="C198" s="11" t="s">
        <v>4118</v>
      </c>
      <c r="D198" s="11" t="s">
        <v>556</v>
      </c>
      <c r="E198" s="3"/>
      <c r="F198" s="36"/>
      <c r="G198" s="36"/>
      <c r="H198" s="36"/>
      <c r="I198" s="4"/>
      <c r="J198" s="36"/>
      <c r="K198" s="4"/>
      <c r="L198" s="36"/>
      <c r="M198" s="4"/>
      <c r="N198" s="36"/>
      <c r="O198" s="4"/>
      <c r="P198" s="36"/>
      <c r="Q198" s="36"/>
      <c r="R198" s="36"/>
      <c r="S198" s="36"/>
      <c r="T198" s="36"/>
      <c r="U198" s="36"/>
      <c r="X198" s="19" t="s">
        <v>264</v>
      </c>
      <c r="Y198" s="19" t="s">
        <v>265</v>
      </c>
      <c r="Z198" s="19" t="s">
        <v>524</v>
      </c>
      <c r="AA198" s="19" t="s">
        <v>11</v>
      </c>
      <c r="AB198" s="19"/>
      <c r="AC198" s="19"/>
      <c r="AD198" s="19"/>
    </row>
    <row r="199" spans="1:30" s="42" customFormat="1" ht="30">
      <c r="A199" s="11"/>
      <c r="B199" s="11" t="s">
        <v>4706</v>
      </c>
      <c r="C199" s="11" t="s">
        <v>4125</v>
      </c>
      <c r="D199" s="11" t="s">
        <v>556</v>
      </c>
      <c r="E199" s="3"/>
      <c r="F199" s="36"/>
      <c r="G199" s="36"/>
      <c r="H199" s="36"/>
      <c r="I199" s="4"/>
      <c r="J199" s="36"/>
      <c r="K199" s="4"/>
      <c r="L199" s="36"/>
      <c r="M199" s="4"/>
      <c r="N199" s="36"/>
      <c r="O199" s="4"/>
      <c r="P199" s="36"/>
      <c r="Q199" s="36"/>
      <c r="R199" s="36"/>
      <c r="S199" s="36"/>
      <c r="T199" s="36"/>
      <c r="U199" s="36"/>
      <c r="X199" s="19" t="s">
        <v>266</v>
      </c>
      <c r="Y199" s="19" t="s">
        <v>267</v>
      </c>
      <c r="Z199" s="19" t="s">
        <v>524</v>
      </c>
      <c r="AA199" s="19" t="s">
        <v>62</v>
      </c>
      <c r="AB199" s="19"/>
      <c r="AC199" s="19"/>
      <c r="AD199" s="19"/>
    </row>
    <row r="200" spans="1:30" s="42" customFormat="1" ht="30">
      <c r="A200" s="11"/>
      <c r="B200" s="11" t="s">
        <v>4707</v>
      </c>
      <c r="C200" s="11" t="s">
        <v>4131</v>
      </c>
      <c r="D200" s="11" t="s">
        <v>556</v>
      </c>
      <c r="E200" s="3"/>
      <c r="F200" s="36"/>
      <c r="G200" s="36"/>
      <c r="H200" s="36"/>
      <c r="I200" s="4"/>
      <c r="J200" s="36"/>
      <c r="K200" s="4"/>
      <c r="L200" s="36"/>
      <c r="M200" s="4"/>
      <c r="N200" s="36"/>
      <c r="O200" s="4"/>
      <c r="P200" s="36"/>
      <c r="Q200" s="36"/>
      <c r="R200" s="36"/>
      <c r="S200" s="36"/>
      <c r="T200" s="36"/>
      <c r="U200" s="36"/>
      <c r="X200" s="19" t="s">
        <v>268</v>
      </c>
      <c r="Y200" s="19" t="s">
        <v>269</v>
      </c>
      <c r="Z200" s="19" t="s">
        <v>524</v>
      </c>
      <c r="AA200" s="19" t="s">
        <v>39</v>
      </c>
      <c r="AB200" s="19"/>
      <c r="AC200" s="19"/>
      <c r="AD200" s="19"/>
    </row>
    <row r="201" spans="1:30" s="42" customFormat="1">
      <c r="A201" s="11"/>
      <c r="B201" s="11" t="s">
        <v>4708</v>
      </c>
      <c r="C201" s="11" t="s">
        <v>4137</v>
      </c>
      <c r="D201" s="11" t="s">
        <v>556</v>
      </c>
      <c r="E201" s="3"/>
      <c r="F201" s="36"/>
      <c r="G201" s="36"/>
      <c r="H201" s="36"/>
      <c r="I201" s="4"/>
      <c r="J201" s="36"/>
      <c r="K201" s="4"/>
      <c r="L201" s="36"/>
      <c r="M201" s="4"/>
      <c r="N201" s="36"/>
      <c r="O201" s="4"/>
      <c r="P201" s="36"/>
      <c r="Q201" s="36"/>
      <c r="R201" s="36"/>
      <c r="S201" s="36"/>
      <c r="T201" s="36"/>
      <c r="U201" s="36"/>
      <c r="X201" s="19" t="s">
        <v>270</v>
      </c>
      <c r="Y201" s="19" t="s">
        <v>271</v>
      </c>
      <c r="Z201" s="19" t="s">
        <v>524</v>
      </c>
      <c r="AA201" s="19" t="s">
        <v>6</v>
      </c>
      <c r="AB201" s="19"/>
      <c r="AC201" s="19"/>
      <c r="AD201" s="19"/>
    </row>
    <row r="202" spans="1:30" s="42" customFormat="1">
      <c r="A202" s="11"/>
      <c r="B202" s="11" t="s">
        <v>4709</v>
      </c>
      <c r="C202" s="11" t="s">
        <v>4142</v>
      </c>
      <c r="D202" s="11" t="s">
        <v>556</v>
      </c>
      <c r="E202" s="3"/>
      <c r="F202" s="36"/>
      <c r="G202" s="36"/>
      <c r="H202" s="36"/>
      <c r="I202" s="4"/>
      <c r="J202" s="36"/>
      <c r="K202" s="4"/>
      <c r="L202" s="36"/>
      <c r="M202" s="4"/>
      <c r="N202" s="36"/>
      <c r="O202" s="4"/>
      <c r="P202" s="36"/>
      <c r="Q202" s="36"/>
      <c r="R202" s="36"/>
      <c r="S202" s="36"/>
      <c r="T202" s="36"/>
      <c r="U202" s="36"/>
      <c r="X202" s="19" t="s">
        <v>272</v>
      </c>
      <c r="Y202" s="19" t="s">
        <v>273</v>
      </c>
      <c r="Z202" s="19" t="s">
        <v>525</v>
      </c>
      <c r="AA202" s="19" t="s">
        <v>6</v>
      </c>
      <c r="AB202" s="19"/>
      <c r="AC202" s="19"/>
      <c r="AD202" s="19"/>
    </row>
    <row r="203" spans="1:30" s="42" customFormat="1">
      <c r="A203" s="11"/>
      <c r="B203" s="11" t="s">
        <v>4710</v>
      </c>
      <c r="C203" s="11" t="s">
        <v>4153</v>
      </c>
      <c r="D203" s="11" t="s">
        <v>556</v>
      </c>
      <c r="E203" s="3"/>
      <c r="F203" s="36"/>
      <c r="G203" s="36"/>
      <c r="H203" s="36"/>
      <c r="I203" s="4"/>
      <c r="J203" s="36"/>
      <c r="K203" s="4"/>
      <c r="L203" s="36"/>
      <c r="M203" s="4"/>
      <c r="N203" s="36"/>
      <c r="O203" s="4"/>
      <c r="P203" s="36"/>
      <c r="Q203" s="36"/>
      <c r="R203" s="36"/>
      <c r="S203" s="36"/>
      <c r="T203" s="36"/>
      <c r="U203" s="36"/>
      <c r="X203" s="19" t="s">
        <v>274</v>
      </c>
      <c r="Y203" s="19" t="s">
        <v>275</v>
      </c>
      <c r="Z203" s="19" t="s">
        <v>524</v>
      </c>
      <c r="AA203" s="19" t="s">
        <v>16</v>
      </c>
      <c r="AB203" s="19"/>
      <c r="AC203" s="19"/>
      <c r="AD203" s="19"/>
    </row>
    <row r="204" spans="1:30" s="42" customFormat="1">
      <c r="A204" s="11"/>
      <c r="B204" s="11" t="s">
        <v>4711</v>
      </c>
      <c r="C204" s="11" t="s">
        <v>4159</v>
      </c>
      <c r="D204" s="11" t="s">
        <v>556</v>
      </c>
      <c r="E204" s="3"/>
      <c r="F204" s="36"/>
      <c r="G204" s="36"/>
      <c r="H204" s="36"/>
      <c r="I204" s="4"/>
      <c r="J204" s="36"/>
      <c r="K204" s="4"/>
      <c r="L204" s="36"/>
      <c r="M204" s="4"/>
      <c r="N204" s="36"/>
      <c r="O204" s="4"/>
      <c r="P204" s="36"/>
      <c r="Q204" s="36"/>
      <c r="R204" s="36"/>
      <c r="S204" s="36"/>
      <c r="T204" s="36"/>
      <c r="U204" s="36"/>
      <c r="X204" s="19" t="s">
        <v>276</v>
      </c>
      <c r="Y204" s="19" t="s">
        <v>277</v>
      </c>
      <c r="Z204" s="19" t="s">
        <v>524</v>
      </c>
      <c r="AA204" s="19" t="s">
        <v>11</v>
      </c>
      <c r="AB204" s="19"/>
      <c r="AC204" s="19"/>
      <c r="AD204" s="19"/>
    </row>
    <row r="205" spans="1:30" s="42" customFormat="1">
      <c r="A205" s="11"/>
      <c r="B205" s="11" t="s">
        <v>4712</v>
      </c>
      <c r="C205" s="11" t="s">
        <v>4165</v>
      </c>
      <c r="D205" s="11" t="s">
        <v>556</v>
      </c>
      <c r="E205" s="3"/>
      <c r="F205" s="36"/>
      <c r="G205" s="36"/>
      <c r="H205" s="36"/>
      <c r="I205" s="4"/>
      <c r="J205" s="36"/>
      <c r="K205" s="4"/>
      <c r="L205" s="36"/>
      <c r="M205" s="4"/>
      <c r="N205" s="36"/>
      <c r="O205" s="4"/>
      <c r="P205" s="36"/>
      <c r="Q205" s="36"/>
      <c r="R205" s="36"/>
      <c r="S205" s="36"/>
      <c r="T205" s="36"/>
      <c r="U205" s="36"/>
      <c r="X205" s="19" t="s">
        <v>278</v>
      </c>
      <c r="Y205" s="19" t="s">
        <v>279</v>
      </c>
      <c r="Z205" s="19" t="s">
        <v>526</v>
      </c>
      <c r="AA205" s="19" t="s">
        <v>16</v>
      </c>
      <c r="AB205" s="19"/>
      <c r="AC205" s="19"/>
      <c r="AD205" s="19"/>
    </row>
    <row r="206" spans="1:30" s="42" customFormat="1">
      <c r="A206" s="11"/>
      <c r="B206" s="11" t="s">
        <v>4713</v>
      </c>
      <c r="C206" s="11" t="s">
        <v>4171</v>
      </c>
      <c r="D206" s="11" t="s">
        <v>556</v>
      </c>
      <c r="E206" s="3"/>
      <c r="F206" s="36"/>
      <c r="G206" s="36"/>
      <c r="H206" s="36"/>
      <c r="I206" s="4"/>
      <c r="J206" s="36"/>
      <c r="K206" s="4"/>
      <c r="L206" s="36"/>
      <c r="M206" s="4"/>
      <c r="N206" s="36"/>
      <c r="O206" s="4"/>
      <c r="P206" s="36"/>
      <c r="Q206" s="36"/>
      <c r="R206" s="36"/>
      <c r="S206" s="36"/>
      <c r="T206" s="36"/>
      <c r="U206" s="36"/>
      <c r="X206" s="19" t="s">
        <v>280</v>
      </c>
      <c r="Y206" s="19" t="s">
        <v>4785</v>
      </c>
      <c r="Z206" s="19" t="s">
        <v>524</v>
      </c>
      <c r="AA206" s="19" t="s">
        <v>23</v>
      </c>
      <c r="AB206" s="19"/>
      <c r="AC206" s="19"/>
      <c r="AD206" s="19"/>
    </row>
    <row r="207" spans="1:30" s="42" customFormat="1">
      <c r="A207" s="11"/>
      <c r="B207" s="11" t="s">
        <v>4714</v>
      </c>
      <c r="C207" s="11" t="s">
        <v>4176</v>
      </c>
      <c r="D207" s="11" t="s">
        <v>556</v>
      </c>
      <c r="E207" s="3"/>
      <c r="F207" s="36"/>
      <c r="G207" s="36"/>
      <c r="H207" s="36"/>
      <c r="I207" s="4"/>
      <c r="J207" s="36"/>
      <c r="K207" s="4"/>
      <c r="L207" s="36"/>
      <c r="M207" s="4"/>
      <c r="N207" s="36"/>
      <c r="O207" s="4"/>
      <c r="P207" s="36"/>
      <c r="Q207" s="36"/>
      <c r="R207" s="36"/>
      <c r="S207" s="36"/>
      <c r="T207" s="36"/>
      <c r="U207" s="36"/>
      <c r="X207" s="19" t="s">
        <v>281</v>
      </c>
      <c r="Y207" s="19" t="s">
        <v>4786</v>
      </c>
      <c r="Z207" s="19" t="s">
        <v>3892</v>
      </c>
      <c r="AA207" s="19" t="s">
        <v>23</v>
      </c>
      <c r="AB207" s="19"/>
      <c r="AC207" s="19"/>
      <c r="AD207" s="19"/>
    </row>
    <row r="208" spans="1:30" s="42" customFormat="1">
      <c r="A208" s="11"/>
      <c r="B208" s="11" t="s">
        <v>4715</v>
      </c>
      <c r="C208" s="11" t="s">
        <v>4187</v>
      </c>
      <c r="D208" s="11" t="s">
        <v>556</v>
      </c>
      <c r="E208" s="3"/>
      <c r="F208" s="36"/>
      <c r="G208" s="36"/>
      <c r="H208" s="36"/>
      <c r="I208" s="4"/>
      <c r="J208" s="36"/>
      <c r="K208" s="4"/>
      <c r="L208" s="36"/>
      <c r="M208" s="4"/>
      <c r="N208" s="36"/>
      <c r="O208" s="4"/>
      <c r="P208" s="36"/>
      <c r="Q208" s="36"/>
      <c r="R208" s="36"/>
      <c r="S208" s="36"/>
      <c r="T208" s="36"/>
      <c r="U208" s="36"/>
      <c r="X208" s="19" t="s">
        <v>282</v>
      </c>
      <c r="Y208" s="19" t="s">
        <v>283</v>
      </c>
      <c r="Z208" s="19" t="s">
        <v>3892</v>
      </c>
      <c r="AA208" s="19" t="s">
        <v>11</v>
      </c>
      <c r="AB208" s="19"/>
      <c r="AC208" s="19"/>
      <c r="AD208" s="19"/>
    </row>
    <row r="209" spans="1:30" s="42" customFormat="1">
      <c r="A209" s="11"/>
      <c r="B209" s="11" t="s">
        <v>4716</v>
      </c>
      <c r="C209" s="11" t="s">
        <v>4199</v>
      </c>
      <c r="D209" s="11" t="s">
        <v>556</v>
      </c>
      <c r="E209" s="3"/>
      <c r="F209" s="36"/>
      <c r="G209" s="36"/>
      <c r="H209" s="36"/>
      <c r="I209" s="4"/>
      <c r="J209" s="36"/>
      <c r="K209" s="4"/>
      <c r="L209" s="36"/>
      <c r="M209" s="4"/>
      <c r="N209" s="36"/>
      <c r="O209" s="4"/>
      <c r="P209" s="36"/>
      <c r="Q209" s="36"/>
      <c r="R209" s="36"/>
      <c r="S209" s="36"/>
      <c r="T209" s="36"/>
      <c r="U209" s="36"/>
      <c r="X209" s="19" t="s">
        <v>284</v>
      </c>
      <c r="Y209" s="19" t="s">
        <v>285</v>
      </c>
      <c r="Z209" s="19" t="s">
        <v>525</v>
      </c>
      <c r="AA209" s="19" t="s">
        <v>39</v>
      </c>
      <c r="AB209" s="19"/>
      <c r="AC209" s="19"/>
      <c r="AD209" s="19"/>
    </row>
    <row r="210" spans="1:30" s="42" customFormat="1">
      <c r="A210" s="11"/>
      <c r="B210" s="11" t="s">
        <v>4717</v>
      </c>
      <c r="C210" s="11" t="s">
        <v>4210</v>
      </c>
      <c r="D210" s="11" t="s">
        <v>556</v>
      </c>
      <c r="E210" s="3"/>
      <c r="F210" s="36"/>
      <c r="G210" s="36"/>
      <c r="H210" s="36"/>
      <c r="I210" s="4"/>
      <c r="J210" s="36"/>
      <c r="K210" s="4"/>
      <c r="L210" s="36"/>
      <c r="M210" s="4"/>
      <c r="N210" s="36"/>
      <c r="O210" s="4"/>
      <c r="P210" s="36"/>
      <c r="Q210" s="36"/>
      <c r="R210" s="36"/>
      <c r="S210" s="36"/>
      <c r="T210" s="36"/>
      <c r="U210" s="36"/>
      <c r="X210" s="19" t="s">
        <v>286</v>
      </c>
      <c r="Y210" s="19" t="s">
        <v>287</v>
      </c>
      <c r="Z210" s="19" t="s">
        <v>524</v>
      </c>
      <c r="AA210" s="19" t="s">
        <v>16</v>
      </c>
      <c r="AB210" s="19"/>
      <c r="AC210" s="19"/>
      <c r="AD210" s="19"/>
    </row>
    <row r="211" spans="1:30" s="42" customFormat="1">
      <c r="A211" s="11"/>
      <c r="B211" s="11" t="s">
        <v>4718</v>
      </c>
      <c r="C211" s="11" t="s">
        <v>4216</v>
      </c>
      <c r="D211" s="11" t="s">
        <v>556</v>
      </c>
      <c r="E211" s="3"/>
      <c r="F211" s="36"/>
      <c r="G211" s="36"/>
      <c r="H211" s="36"/>
      <c r="I211" s="4"/>
      <c r="J211" s="36"/>
      <c r="K211" s="4"/>
      <c r="L211" s="36"/>
      <c r="M211" s="4"/>
      <c r="N211" s="36"/>
      <c r="O211" s="4"/>
      <c r="P211" s="36"/>
      <c r="Q211" s="36"/>
      <c r="R211" s="36"/>
      <c r="S211" s="36"/>
      <c r="T211" s="36"/>
      <c r="U211" s="36"/>
      <c r="X211" s="19" t="s">
        <v>288</v>
      </c>
      <c r="Y211" s="19" t="s">
        <v>289</v>
      </c>
      <c r="Z211" s="19" t="s">
        <v>524</v>
      </c>
      <c r="AA211" s="19" t="s">
        <v>16</v>
      </c>
      <c r="AB211" s="19"/>
      <c r="AC211" s="19"/>
      <c r="AD211" s="19"/>
    </row>
    <row r="212" spans="1:30" s="42" customFormat="1">
      <c r="A212" s="11"/>
      <c r="B212" s="11" t="s">
        <v>4719</v>
      </c>
      <c r="C212" s="11" t="s">
        <v>4222</v>
      </c>
      <c r="D212" s="11" t="s">
        <v>556</v>
      </c>
      <c r="E212" s="3"/>
      <c r="F212" s="36"/>
      <c r="G212" s="36"/>
      <c r="H212" s="36"/>
      <c r="I212" s="4"/>
      <c r="J212" s="36"/>
      <c r="K212" s="4"/>
      <c r="L212" s="36"/>
      <c r="M212" s="4"/>
      <c r="N212" s="36"/>
      <c r="O212" s="4"/>
      <c r="P212" s="36"/>
      <c r="Q212" s="36"/>
      <c r="R212" s="36"/>
      <c r="S212" s="36"/>
      <c r="T212" s="36"/>
      <c r="U212" s="36"/>
      <c r="X212" s="19" t="s">
        <v>290</v>
      </c>
      <c r="Y212" s="19" t="s">
        <v>291</v>
      </c>
      <c r="Z212" s="19" t="s">
        <v>524</v>
      </c>
      <c r="AA212" s="19" t="s">
        <v>62</v>
      </c>
      <c r="AB212" s="19"/>
      <c r="AC212" s="19"/>
      <c r="AD212" s="19"/>
    </row>
    <row r="213" spans="1:30" s="42" customFormat="1">
      <c r="A213" s="11"/>
      <c r="B213" s="11" t="s">
        <v>4720</v>
      </c>
      <c r="C213" s="11" t="s">
        <v>4227</v>
      </c>
      <c r="D213" s="11" t="s">
        <v>556</v>
      </c>
      <c r="E213" s="3"/>
      <c r="F213" s="36"/>
      <c r="G213" s="36"/>
      <c r="H213" s="36"/>
      <c r="I213" s="4"/>
      <c r="J213" s="36"/>
      <c r="K213" s="4"/>
      <c r="L213" s="36"/>
      <c r="M213" s="4"/>
      <c r="N213" s="36"/>
      <c r="O213" s="4"/>
      <c r="P213" s="36"/>
      <c r="Q213" s="36"/>
      <c r="R213" s="36"/>
      <c r="S213" s="36"/>
      <c r="T213" s="36"/>
      <c r="U213" s="36"/>
      <c r="X213" s="19" t="s">
        <v>292</v>
      </c>
      <c r="Y213" s="19" t="s">
        <v>293</v>
      </c>
      <c r="Z213" s="19" t="s">
        <v>524</v>
      </c>
      <c r="AA213" s="19" t="s">
        <v>11</v>
      </c>
      <c r="AB213" s="19"/>
      <c r="AC213" s="19"/>
      <c r="AD213" s="19"/>
    </row>
    <row r="214" spans="1:30" s="42" customFormat="1">
      <c r="A214" s="11"/>
      <c r="B214" s="11" t="s">
        <v>4721</v>
      </c>
      <c r="C214" s="11" t="s">
        <v>4238</v>
      </c>
      <c r="D214" s="11" t="s">
        <v>556</v>
      </c>
      <c r="E214" s="3"/>
      <c r="F214" s="36"/>
      <c r="G214" s="36"/>
      <c r="H214" s="36"/>
      <c r="I214" s="4"/>
      <c r="J214" s="36"/>
      <c r="K214" s="4"/>
      <c r="L214" s="36"/>
      <c r="M214" s="4"/>
      <c r="N214" s="36"/>
      <c r="O214" s="4"/>
      <c r="P214" s="36"/>
      <c r="Q214" s="36"/>
      <c r="R214" s="36"/>
      <c r="S214" s="36"/>
      <c r="T214" s="36"/>
      <c r="U214" s="36"/>
      <c r="X214" s="19" t="s">
        <v>492</v>
      </c>
      <c r="Y214" s="19" t="s">
        <v>493</v>
      </c>
      <c r="Z214" s="19" t="s">
        <v>525</v>
      </c>
      <c r="AA214" s="19" t="s">
        <v>442</v>
      </c>
      <c r="AB214" s="19"/>
      <c r="AC214" s="19"/>
      <c r="AD214" s="19"/>
    </row>
    <row r="215" spans="1:30" s="42" customFormat="1">
      <c r="A215" s="11"/>
      <c r="B215" s="11" t="s">
        <v>4722</v>
      </c>
      <c r="C215" s="11" t="s">
        <v>4250</v>
      </c>
      <c r="D215" s="11" t="s">
        <v>556</v>
      </c>
      <c r="E215" s="3"/>
      <c r="F215" s="36"/>
      <c r="G215" s="36"/>
      <c r="H215" s="36"/>
      <c r="I215" s="4"/>
      <c r="J215" s="36"/>
      <c r="K215" s="4"/>
      <c r="L215" s="36"/>
      <c r="M215" s="4"/>
      <c r="N215" s="36"/>
      <c r="O215" s="4"/>
      <c r="P215" s="36"/>
      <c r="Q215" s="36"/>
      <c r="R215" s="36"/>
      <c r="S215" s="36"/>
      <c r="T215" s="36"/>
      <c r="U215" s="36"/>
      <c r="X215" s="19" t="s">
        <v>294</v>
      </c>
      <c r="Y215" s="19" t="s">
        <v>295</v>
      </c>
      <c r="Z215" s="19" t="s">
        <v>524</v>
      </c>
      <c r="AA215" s="19" t="s">
        <v>62</v>
      </c>
      <c r="AB215" s="19"/>
      <c r="AC215" s="19"/>
      <c r="AD215" s="19"/>
    </row>
    <row r="216" spans="1:30" s="42" customFormat="1">
      <c r="A216" s="11"/>
      <c r="B216" s="11" t="s">
        <v>4723</v>
      </c>
      <c r="C216" s="11" t="s">
        <v>4262</v>
      </c>
      <c r="D216" s="11" t="s">
        <v>556</v>
      </c>
      <c r="E216" s="3"/>
      <c r="F216" s="36"/>
      <c r="G216" s="36"/>
      <c r="H216" s="36"/>
      <c r="I216" s="4"/>
      <c r="J216" s="36"/>
      <c r="K216" s="4"/>
      <c r="L216" s="36"/>
      <c r="M216" s="4"/>
      <c r="N216" s="36"/>
      <c r="O216" s="4"/>
      <c r="P216" s="36"/>
      <c r="Q216" s="36"/>
      <c r="R216" s="36"/>
      <c r="S216" s="36"/>
      <c r="T216" s="36"/>
      <c r="U216" s="36"/>
      <c r="X216" s="19" t="s">
        <v>494</v>
      </c>
      <c r="Y216" s="19" t="s">
        <v>495</v>
      </c>
      <c r="Z216" s="19" t="s">
        <v>3892</v>
      </c>
      <c r="AA216" s="19" t="s">
        <v>442</v>
      </c>
      <c r="AB216" s="19"/>
      <c r="AC216" s="19"/>
      <c r="AD216" s="19"/>
    </row>
    <row r="217" spans="1:30" s="42" customFormat="1" ht="30">
      <c r="A217" s="11"/>
      <c r="B217" s="11" t="s">
        <v>4724</v>
      </c>
      <c r="C217" s="11" t="s">
        <v>4295</v>
      </c>
      <c r="D217" s="11" t="s">
        <v>556</v>
      </c>
      <c r="E217" s="3"/>
      <c r="F217" s="36"/>
      <c r="G217" s="36"/>
      <c r="H217" s="36"/>
      <c r="I217" s="4"/>
      <c r="J217" s="36"/>
      <c r="K217" s="4"/>
      <c r="L217" s="36"/>
      <c r="M217" s="4"/>
      <c r="N217" s="36"/>
      <c r="O217" s="4"/>
      <c r="P217" s="36"/>
      <c r="Q217" s="36"/>
      <c r="R217" s="36"/>
      <c r="S217" s="36"/>
      <c r="T217" s="36"/>
      <c r="U217" s="36"/>
      <c r="X217" s="19" t="s">
        <v>296</v>
      </c>
      <c r="Y217" s="19" t="s">
        <v>297</v>
      </c>
      <c r="Z217" s="19" t="s">
        <v>524</v>
      </c>
      <c r="AA217" s="19" t="s">
        <v>11</v>
      </c>
      <c r="AB217" s="19"/>
      <c r="AC217" s="19"/>
      <c r="AD217" s="19"/>
    </row>
    <row r="218" spans="1:30" s="42" customFormat="1" ht="30">
      <c r="A218" s="11"/>
      <c r="B218" s="11" t="s">
        <v>4725</v>
      </c>
      <c r="C218" s="11" t="s">
        <v>4302</v>
      </c>
      <c r="D218" s="11" t="s">
        <v>556</v>
      </c>
      <c r="E218" s="3"/>
      <c r="F218" s="36"/>
      <c r="G218" s="36"/>
      <c r="H218" s="36"/>
      <c r="I218" s="4"/>
      <c r="J218" s="36"/>
      <c r="K218" s="4"/>
      <c r="L218" s="36"/>
      <c r="M218" s="4"/>
      <c r="N218" s="36"/>
      <c r="O218" s="4"/>
      <c r="P218" s="36"/>
      <c r="Q218" s="36"/>
      <c r="R218" s="36"/>
      <c r="S218" s="36"/>
      <c r="T218" s="36"/>
      <c r="U218" s="36"/>
      <c r="X218" s="19" t="s">
        <v>298</v>
      </c>
      <c r="Y218" s="19" t="s">
        <v>299</v>
      </c>
      <c r="Z218" s="19" t="s">
        <v>524</v>
      </c>
      <c r="AA218" s="19" t="s">
        <v>11</v>
      </c>
      <c r="AB218" s="19"/>
      <c r="AC218" s="19"/>
      <c r="AD218" s="19"/>
    </row>
    <row r="219" spans="1:30" s="42" customFormat="1">
      <c r="A219" s="11"/>
      <c r="B219" s="11" t="s">
        <v>4726</v>
      </c>
      <c r="C219" s="11" t="s">
        <v>4308</v>
      </c>
      <c r="D219" s="11" t="s">
        <v>556</v>
      </c>
      <c r="E219" s="3"/>
      <c r="F219" s="36"/>
      <c r="G219" s="36"/>
      <c r="H219" s="36"/>
      <c r="I219" s="4"/>
      <c r="J219" s="36"/>
      <c r="K219" s="4"/>
      <c r="L219" s="36"/>
      <c r="M219" s="4"/>
      <c r="N219" s="36"/>
      <c r="O219" s="4"/>
      <c r="P219" s="36"/>
      <c r="Q219" s="36"/>
      <c r="R219" s="36"/>
      <c r="S219" s="36"/>
      <c r="T219" s="36"/>
      <c r="U219" s="36"/>
      <c r="X219" s="19" t="s">
        <v>300</v>
      </c>
      <c r="Y219" s="19" t="s">
        <v>301</v>
      </c>
      <c r="Z219" s="19" t="s">
        <v>524</v>
      </c>
      <c r="AA219" s="19" t="s">
        <v>16</v>
      </c>
      <c r="AB219" s="19"/>
      <c r="AC219" s="19"/>
      <c r="AD219" s="19"/>
    </row>
    <row r="220" spans="1:30" s="42" customFormat="1">
      <c r="A220" s="11"/>
      <c r="B220" s="11" t="s">
        <v>4727</v>
      </c>
      <c r="C220" s="11" t="s">
        <v>4315</v>
      </c>
      <c r="D220" s="11" t="s">
        <v>556</v>
      </c>
      <c r="E220" s="3"/>
      <c r="F220" s="36"/>
      <c r="G220" s="36"/>
      <c r="H220" s="36"/>
      <c r="I220" s="4"/>
      <c r="J220" s="36"/>
      <c r="K220" s="4"/>
      <c r="L220" s="36"/>
      <c r="M220" s="4"/>
      <c r="N220" s="36"/>
      <c r="O220" s="4"/>
      <c r="P220" s="36"/>
      <c r="Q220" s="36"/>
      <c r="R220" s="36"/>
      <c r="S220" s="36"/>
      <c r="T220" s="36"/>
      <c r="U220" s="36"/>
      <c r="X220" s="19" t="s">
        <v>302</v>
      </c>
      <c r="Y220" s="19" t="s">
        <v>303</v>
      </c>
      <c r="Z220" s="19" t="s">
        <v>524</v>
      </c>
      <c r="AA220" s="19" t="s">
        <v>16</v>
      </c>
      <c r="AB220" s="19"/>
      <c r="AC220" s="19"/>
      <c r="AD220" s="19"/>
    </row>
    <row r="221" spans="1:30" s="42" customFormat="1">
      <c r="A221" s="11"/>
      <c r="B221" s="11" t="s">
        <v>4728</v>
      </c>
      <c r="C221" s="11" t="s">
        <v>4328</v>
      </c>
      <c r="D221" s="11" t="s">
        <v>556</v>
      </c>
      <c r="E221" s="3"/>
      <c r="F221" s="36"/>
      <c r="G221" s="36"/>
      <c r="H221" s="36"/>
      <c r="I221" s="4"/>
      <c r="J221" s="36"/>
      <c r="K221" s="4"/>
      <c r="L221" s="36"/>
      <c r="M221" s="4"/>
      <c r="N221" s="36"/>
      <c r="O221" s="4"/>
      <c r="P221" s="36"/>
      <c r="Q221" s="36"/>
      <c r="R221" s="36"/>
      <c r="S221" s="36"/>
      <c r="T221" s="36"/>
      <c r="U221" s="36"/>
      <c r="X221" s="19" t="s">
        <v>304</v>
      </c>
      <c r="Y221" s="19" t="s">
        <v>305</v>
      </c>
      <c r="Z221" s="19" t="s">
        <v>525</v>
      </c>
      <c r="AA221" s="19" t="s">
        <v>16</v>
      </c>
      <c r="AB221" s="19"/>
      <c r="AC221" s="19"/>
      <c r="AD221" s="19"/>
    </row>
    <row r="222" spans="1:30" s="42" customFormat="1">
      <c r="A222" s="11"/>
      <c r="B222" s="11" t="s">
        <v>4729</v>
      </c>
      <c r="C222" s="11" t="s">
        <v>4340</v>
      </c>
      <c r="D222" s="11" t="s">
        <v>556</v>
      </c>
      <c r="E222" s="3"/>
      <c r="F222" s="36"/>
      <c r="G222" s="36"/>
      <c r="H222" s="36"/>
      <c r="I222" s="4"/>
      <c r="J222" s="36"/>
      <c r="K222" s="4"/>
      <c r="L222" s="36"/>
      <c r="M222" s="4"/>
      <c r="N222" s="36"/>
      <c r="O222" s="4"/>
      <c r="P222" s="36"/>
      <c r="Q222" s="36"/>
      <c r="R222" s="36"/>
      <c r="S222" s="36"/>
      <c r="T222" s="36"/>
      <c r="U222" s="36"/>
      <c r="X222" s="19" t="s">
        <v>306</v>
      </c>
      <c r="Y222" s="19" t="s">
        <v>307</v>
      </c>
      <c r="Z222" s="19" t="s">
        <v>524</v>
      </c>
      <c r="AA222" s="19" t="s">
        <v>11</v>
      </c>
      <c r="AB222" s="19"/>
      <c r="AC222" s="19"/>
      <c r="AD222" s="19"/>
    </row>
    <row r="223" spans="1:30" s="42" customFormat="1">
      <c r="A223" s="11"/>
      <c r="B223" s="11" t="s">
        <v>4772</v>
      </c>
      <c r="C223" s="11" t="s">
        <v>4346</v>
      </c>
      <c r="D223" s="11" t="s">
        <v>556</v>
      </c>
      <c r="E223" s="3"/>
      <c r="F223" s="36"/>
      <c r="G223" s="36"/>
      <c r="H223" s="36"/>
      <c r="I223" s="4"/>
      <c r="J223" s="36"/>
      <c r="K223" s="4"/>
      <c r="L223" s="36"/>
      <c r="M223" s="4"/>
      <c r="N223" s="36"/>
      <c r="O223" s="4"/>
      <c r="P223" s="36"/>
      <c r="Q223" s="36"/>
      <c r="R223" s="36"/>
      <c r="S223" s="36"/>
      <c r="T223" s="36"/>
      <c r="U223" s="36"/>
      <c r="X223" s="19" t="s">
        <v>308</v>
      </c>
      <c r="Y223" s="19" t="s">
        <v>309</v>
      </c>
      <c r="Z223" s="19" t="s">
        <v>524</v>
      </c>
      <c r="AA223" s="19" t="s">
        <v>26</v>
      </c>
      <c r="AB223" s="19"/>
      <c r="AC223" s="19"/>
      <c r="AD223" s="19"/>
    </row>
    <row r="224" spans="1:30" s="42" customFormat="1">
      <c r="A224" s="11"/>
      <c r="B224" s="11" t="s">
        <v>4773</v>
      </c>
      <c r="C224" s="11" t="s">
        <v>4352</v>
      </c>
      <c r="D224" s="11" t="s">
        <v>556</v>
      </c>
      <c r="E224" s="3"/>
      <c r="F224" s="36"/>
      <c r="G224" s="36"/>
      <c r="H224" s="36"/>
      <c r="I224" s="4"/>
      <c r="J224" s="36"/>
      <c r="K224" s="4"/>
      <c r="L224" s="36"/>
      <c r="M224" s="4"/>
      <c r="N224" s="36"/>
      <c r="O224" s="4"/>
      <c r="P224" s="36"/>
      <c r="Q224" s="36"/>
      <c r="R224" s="36"/>
      <c r="S224" s="36"/>
      <c r="T224" s="36"/>
      <c r="U224" s="36"/>
      <c r="X224" s="19" t="s">
        <v>310</v>
      </c>
      <c r="Y224" s="19" t="s">
        <v>311</v>
      </c>
      <c r="Z224" s="19" t="s">
        <v>525</v>
      </c>
      <c r="AA224" s="19" t="s">
        <v>26</v>
      </c>
      <c r="AB224" s="19"/>
      <c r="AC224" s="19"/>
      <c r="AD224" s="19"/>
    </row>
    <row r="225" spans="1:30" s="42" customFormat="1">
      <c r="A225" s="11"/>
      <c r="B225" s="11" t="s">
        <v>4730</v>
      </c>
      <c r="C225" s="11" t="s">
        <v>4366</v>
      </c>
      <c r="D225" s="11" t="s">
        <v>556</v>
      </c>
      <c r="E225" s="3"/>
      <c r="F225" s="36"/>
      <c r="G225" s="36"/>
      <c r="H225" s="36"/>
      <c r="I225" s="4"/>
      <c r="J225" s="36"/>
      <c r="K225" s="4"/>
      <c r="L225" s="36"/>
      <c r="M225" s="4"/>
      <c r="N225" s="36"/>
      <c r="O225" s="4"/>
      <c r="P225" s="36"/>
      <c r="Q225" s="36"/>
      <c r="R225" s="36"/>
      <c r="S225" s="36"/>
      <c r="T225" s="36"/>
      <c r="U225" s="36"/>
      <c r="X225" s="19" t="s">
        <v>312</v>
      </c>
      <c r="Y225" s="19" t="s">
        <v>313</v>
      </c>
      <c r="Z225" s="19" t="s">
        <v>524</v>
      </c>
      <c r="AA225" s="19" t="s">
        <v>26</v>
      </c>
      <c r="AB225" s="19"/>
      <c r="AC225" s="19"/>
      <c r="AD225" s="19"/>
    </row>
    <row r="226" spans="1:30" s="42" customFormat="1">
      <c r="A226" s="11"/>
      <c r="B226" s="11" t="s">
        <v>4731</v>
      </c>
      <c r="C226" s="11" t="s">
        <v>4372</v>
      </c>
      <c r="D226" s="11" t="s">
        <v>556</v>
      </c>
      <c r="E226" s="3"/>
      <c r="F226" s="36"/>
      <c r="G226" s="36"/>
      <c r="H226" s="36"/>
      <c r="I226" s="4"/>
      <c r="J226" s="36"/>
      <c r="K226" s="4"/>
      <c r="L226" s="36"/>
      <c r="M226" s="4"/>
      <c r="N226" s="36"/>
      <c r="O226" s="4"/>
      <c r="P226" s="36"/>
      <c r="Q226" s="36"/>
      <c r="R226" s="36"/>
      <c r="S226" s="36"/>
      <c r="T226" s="36"/>
      <c r="U226" s="36"/>
      <c r="X226" s="19" t="s">
        <v>314</v>
      </c>
      <c r="Y226" s="19" t="s">
        <v>315</v>
      </c>
      <c r="Z226" s="19" t="s">
        <v>524</v>
      </c>
      <c r="AA226" s="19" t="s">
        <v>6</v>
      </c>
      <c r="AB226" s="19"/>
      <c r="AC226" s="19"/>
      <c r="AD226" s="19"/>
    </row>
    <row r="227" spans="1:30" s="42" customFormat="1">
      <c r="A227" s="11"/>
      <c r="B227" s="11" t="s">
        <v>4732</v>
      </c>
      <c r="C227" s="11" t="s">
        <v>4378</v>
      </c>
      <c r="D227" s="11" t="s">
        <v>556</v>
      </c>
      <c r="E227" s="3"/>
      <c r="F227" s="36"/>
      <c r="G227" s="36"/>
      <c r="H227" s="36"/>
      <c r="I227" s="4"/>
      <c r="J227" s="36"/>
      <c r="K227" s="4"/>
      <c r="L227" s="36"/>
      <c r="M227" s="4"/>
      <c r="N227" s="36"/>
      <c r="O227" s="4"/>
      <c r="P227" s="36"/>
      <c r="Q227" s="36"/>
      <c r="R227" s="36"/>
      <c r="S227" s="36"/>
      <c r="T227" s="36"/>
      <c r="U227" s="36"/>
      <c r="X227" s="19" t="s">
        <v>316</v>
      </c>
      <c r="Y227" s="19" t="s">
        <v>317</v>
      </c>
      <c r="Z227" s="19" t="s">
        <v>524</v>
      </c>
      <c r="AA227" s="19" t="s">
        <v>62</v>
      </c>
      <c r="AB227" s="19"/>
      <c r="AC227" s="19"/>
      <c r="AD227" s="19"/>
    </row>
    <row r="228" spans="1:30" s="42" customFormat="1">
      <c r="A228" s="11"/>
      <c r="B228" s="11" t="s">
        <v>4733</v>
      </c>
      <c r="C228" s="11" t="s">
        <v>4392</v>
      </c>
      <c r="D228" s="11" t="s">
        <v>556</v>
      </c>
      <c r="E228" s="3"/>
      <c r="F228" s="36"/>
      <c r="G228" s="36"/>
      <c r="H228" s="36"/>
      <c r="I228" s="4"/>
      <c r="J228" s="36"/>
      <c r="K228" s="4"/>
      <c r="L228" s="36"/>
      <c r="M228" s="4"/>
      <c r="N228" s="36"/>
      <c r="O228" s="4"/>
      <c r="P228" s="36"/>
      <c r="Q228" s="36"/>
      <c r="R228" s="36"/>
      <c r="S228" s="36"/>
      <c r="T228" s="36"/>
      <c r="U228" s="36"/>
      <c r="X228" s="19" t="s">
        <v>318</v>
      </c>
      <c r="Y228" s="19" t="s">
        <v>319</v>
      </c>
      <c r="Z228" s="19" t="s">
        <v>525</v>
      </c>
      <c r="AA228" s="19" t="s">
        <v>6</v>
      </c>
      <c r="AB228" s="19"/>
      <c r="AC228" s="19"/>
      <c r="AD228" s="19"/>
    </row>
    <row r="229" spans="1:30" s="42" customFormat="1">
      <c r="A229" s="11"/>
      <c r="B229" s="11" t="s">
        <v>4734</v>
      </c>
      <c r="C229" s="11" t="s">
        <v>4406</v>
      </c>
      <c r="D229" s="11" t="s">
        <v>556</v>
      </c>
      <c r="E229" s="3"/>
      <c r="F229" s="36"/>
      <c r="G229" s="36"/>
      <c r="H229" s="36"/>
      <c r="I229" s="4"/>
      <c r="J229" s="36"/>
      <c r="K229" s="4"/>
      <c r="L229" s="36"/>
      <c r="M229" s="4"/>
      <c r="N229" s="36"/>
      <c r="O229" s="4"/>
      <c r="P229" s="36"/>
      <c r="Q229" s="36"/>
      <c r="R229" s="36"/>
      <c r="S229" s="36"/>
      <c r="T229" s="36"/>
      <c r="U229" s="36"/>
      <c r="X229" s="19" t="s">
        <v>496</v>
      </c>
      <c r="Y229" s="19" t="s">
        <v>497</v>
      </c>
      <c r="Z229" s="19" t="s">
        <v>3892</v>
      </c>
      <c r="AA229" s="19" t="s">
        <v>23</v>
      </c>
      <c r="AB229" s="19"/>
      <c r="AC229" s="19"/>
      <c r="AD229" s="19"/>
    </row>
    <row r="230" spans="1:30" s="42" customFormat="1">
      <c r="A230" s="11"/>
      <c r="B230" s="11" t="s">
        <v>4735</v>
      </c>
      <c r="C230" s="11" t="s">
        <v>4413</v>
      </c>
      <c r="D230" s="11" t="s">
        <v>556</v>
      </c>
      <c r="E230" s="3"/>
      <c r="F230" s="36"/>
      <c r="G230" s="36"/>
      <c r="H230" s="36"/>
      <c r="I230" s="4"/>
      <c r="J230" s="36"/>
      <c r="K230" s="4"/>
      <c r="L230" s="36"/>
      <c r="M230" s="4"/>
      <c r="N230" s="36"/>
      <c r="O230" s="4"/>
      <c r="P230" s="36"/>
      <c r="Q230" s="36"/>
      <c r="R230" s="36"/>
      <c r="S230" s="36"/>
      <c r="T230" s="36"/>
      <c r="U230" s="36"/>
      <c r="X230" s="19" t="s">
        <v>320</v>
      </c>
      <c r="Y230" s="19" t="s">
        <v>321</v>
      </c>
      <c r="Z230" s="19" t="s">
        <v>524</v>
      </c>
      <c r="AA230" s="19" t="s">
        <v>16</v>
      </c>
      <c r="AB230" s="19"/>
      <c r="AC230" s="19"/>
      <c r="AD230" s="19"/>
    </row>
    <row r="231" spans="1:30" s="42" customFormat="1" ht="30">
      <c r="A231" s="11"/>
      <c r="B231" s="11" t="s">
        <v>4736</v>
      </c>
      <c r="C231" s="11" t="s">
        <v>4427</v>
      </c>
      <c r="D231" s="11" t="s">
        <v>556</v>
      </c>
      <c r="E231" s="3"/>
      <c r="F231" s="36"/>
      <c r="G231" s="36"/>
      <c r="H231" s="36"/>
      <c r="I231" s="4"/>
      <c r="J231" s="36"/>
      <c r="K231" s="4"/>
      <c r="L231" s="36"/>
      <c r="M231" s="4"/>
      <c r="N231" s="36"/>
      <c r="O231" s="4"/>
      <c r="P231" s="36"/>
      <c r="Q231" s="36"/>
      <c r="R231" s="36"/>
      <c r="S231" s="36"/>
      <c r="T231" s="36"/>
      <c r="U231" s="36"/>
      <c r="X231" s="19" t="s">
        <v>322</v>
      </c>
      <c r="Y231" s="19" t="s">
        <v>323</v>
      </c>
      <c r="Z231" s="19" t="s">
        <v>524</v>
      </c>
      <c r="AA231" s="19" t="s">
        <v>26</v>
      </c>
      <c r="AB231" s="19"/>
      <c r="AC231" s="19"/>
      <c r="AD231" s="19"/>
    </row>
    <row r="232" spans="1:30" s="42" customFormat="1">
      <c r="A232" s="11"/>
      <c r="B232" s="11" t="s">
        <v>4737</v>
      </c>
      <c r="C232" s="11" t="s">
        <v>4433</v>
      </c>
      <c r="D232" s="11" t="s">
        <v>556</v>
      </c>
      <c r="E232" s="3"/>
      <c r="F232" s="36"/>
      <c r="G232" s="36"/>
      <c r="H232" s="36"/>
      <c r="I232" s="4"/>
      <c r="J232" s="36"/>
      <c r="K232" s="4"/>
      <c r="L232" s="36"/>
      <c r="M232" s="4"/>
      <c r="N232" s="36"/>
      <c r="O232" s="4"/>
      <c r="P232" s="36"/>
      <c r="Q232" s="36"/>
      <c r="R232" s="36"/>
      <c r="S232" s="36"/>
      <c r="T232" s="36"/>
      <c r="U232" s="36"/>
      <c r="X232" s="19" t="s">
        <v>324</v>
      </c>
      <c r="Y232" s="19" t="s">
        <v>325</v>
      </c>
      <c r="Z232" s="19" t="s">
        <v>524</v>
      </c>
      <c r="AA232" s="19" t="s">
        <v>39</v>
      </c>
      <c r="AB232" s="19"/>
      <c r="AC232" s="19"/>
      <c r="AD232" s="19"/>
    </row>
    <row r="233" spans="1:30" s="42" customFormat="1" ht="30">
      <c r="A233" s="11"/>
      <c r="B233" s="11" t="s">
        <v>4738</v>
      </c>
      <c r="C233" s="11" t="s">
        <v>4439</v>
      </c>
      <c r="D233" s="11" t="s">
        <v>556</v>
      </c>
      <c r="E233" s="3"/>
      <c r="F233" s="36"/>
      <c r="G233" s="36"/>
      <c r="H233" s="36"/>
      <c r="I233" s="4"/>
      <c r="J233" s="36"/>
      <c r="K233" s="4"/>
      <c r="L233" s="36"/>
      <c r="M233" s="4"/>
      <c r="N233" s="36"/>
      <c r="O233" s="4"/>
      <c r="P233" s="36"/>
      <c r="Q233" s="36"/>
      <c r="R233" s="36"/>
      <c r="S233" s="36"/>
      <c r="T233" s="36"/>
      <c r="U233" s="36"/>
      <c r="X233" s="19" t="s">
        <v>326</v>
      </c>
      <c r="Y233" s="19" t="s">
        <v>327</v>
      </c>
      <c r="Z233" s="19" t="s">
        <v>3892</v>
      </c>
      <c r="AA233" s="19" t="s">
        <v>89</v>
      </c>
      <c r="AB233" s="19"/>
      <c r="AC233" s="19"/>
      <c r="AD233" s="19"/>
    </row>
    <row r="234" spans="1:30" s="42" customFormat="1">
      <c r="A234" s="11"/>
      <c r="B234" s="11" t="s">
        <v>4739</v>
      </c>
      <c r="C234" s="11" t="s">
        <v>4444</v>
      </c>
      <c r="D234" s="11" t="s">
        <v>556</v>
      </c>
      <c r="E234" s="3"/>
      <c r="F234" s="36"/>
      <c r="G234" s="36"/>
      <c r="H234" s="36"/>
      <c r="I234" s="4"/>
      <c r="J234" s="36"/>
      <c r="K234" s="4"/>
      <c r="L234" s="36"/>
      <c r="M234" s="4"/>
      <c r="N234" s="36"/>
      <c r="O234" s="4"/>
      <c r="P234" s="36"/>
      <c r="Q234" s="36"/>
      <c r="R234" s="36"/>
      <c r="S234" s="36"/>
      <c r="T234" s="36"/>
      <c r="U234" s="36"/>
      <c r="X234" s="19" t="s">
        <v>328</v>
      </c>
      <c r="Y234" s="19" t="s">
        <v>329</v>
      </c>
      <c r="Z234" s="19" t="s">
        <v>524</v>
      </c>
      <c r="AA234" s="19" t="s">
        <v>39</v>
      </c>
      <c r="AB234" s="19"/>
      <c r="AC234" s="19"/>
      <c r="AD234" s="19"/>
    </row>
    <row r="235" spans="1:30" s="42" customFormat="1">
      <c r="A235" s="11"/>
      <c r="B235" s="11" t="s">
        <v>4774</v>
      </c>
      <c r="C235" s="11" t="s">
        <v>4454</v>
      </c>
      <c r="D235" s="11" t="s">
        <v>556</v>
      </c>
      <c r="E235" s="3"/>
      <c r="F235" s="36"/>
      <c r="G235" s="36"/>
      <c r="H235" s="36"/>
      <c r="I235" s="4"/>
      <c r="J235" s="36"/>
      <c r="K235" s="4"/>
      <c r="L235" s="36"/>
      <c r="M235" s="4"/>
      <c r="N235" s="36"/>
      <c r="O235" s="4"/>
      <c r="P235" s="36"/>
      <c r="Q235" s="36"/>
      <c r="R235" s="36"/>
      <c r="S235" s="36"/>
      <c r="T235" s="36"/>
      <c r="U235" s="36"/>
      <c r="X235" s="19" t="s">
        <v>498</v>
      </c>
      <c r="Y235" s="19" t="s">
        <v>499</v>
      </c>
      <c r="Z235" s="19" t="s">
        <v>3892</v>
      </c>
      <c r="AA235" s="19" t="s">
        <v>11</v>
      </c>
      <c r="AB235" s="19"/>
      <c r="AC235" s="19"/>
      <c r="AD235" s="19"/>
    </row>
    <row r="236" spans="1:30" s="42" customFormat="1">
      <c r="A236" s="11"/>
      <c r="B236" s="11" t="s">
        <v>4775</v>
      </c>
      <c r="C236" s="11" t="s">
        <v>4466</v>
      </c>
      <c r="D236" s="11" t="s">
        <v>556</v>
      </c>
      <c r="E236" s="3"/>
      <c r="F236" s="36"/>
      <c r="G236" s="36"/>
      <c r="H236" s="36"/>
      <c r="I236" s="4"/>
      <c r="J236" s="36"/>
      <c r="K236" s="4"/>
      <c r="L236" s="36"/>
      <c r="M236" s="4"/>
      <c r="N236" s="36"/>
      <c r="O236" s="4"/>
      <c r="P236" s="36"/>
      <c r="Q236" s="36"/>
      <c r="R236" s="36"/>
      <c r="S236" s="36"/>
      <c r="T236" s="36"/>
      <c r="U236" s="36"/>
      <c r="X236" s="19" t="s">
        <v>330</v>
      </c>
      <c r="Y236" s="19" t="s">
        <v>331</v>
      </c>
      <c r="Z236" s="19" t="s">
        <v>524</v>
      </c>
      <c r="AA236" s="19" t="s">
        <v>16</v>
      </c>
      <c r="AB236" s="19"/>
      <c r="AC236" s="19"/>
      <c r="AD236" s="19"/>
    </row>
    <row r="237" spans="1:30" s="42" customFormat="1">
      <c r="A237" s="11"/>
      <c r="B237" s="11" t="s">
        <v>4740</v>
      </c>
      <c r="C237" s="11" t="s">
        <v>4473</v>
      </c>
      <c r="D237" s="11" t="s">
        <v>556</v>
      </c>
      <c r="E237" s="3"/>
      <c r="F237" s="36"/>
      <c r="G237" s="36"/>
      <c r="H237" s="36"/>
      <c r="I237" s="4"/>
      <c r="J237" s="36"/>
      <c r="K237" s="4"/>
      <c r="L237" s="36"/>
      <c r="M237" s="4"/>
      <c r="N237" s="36"/>
      <c r="O237" s="4"/>
      <c r="P237" s="36"/>
      <c r="Q237" s="36"/>
      <c r="R237" s="36"/>
      <c r="S237" s="36"/>
      <c r="T237" s="36"/>
      <c r="U237" s="36"/>
      <c r="X237" s="19" t="s">
        <v>332</v>
      </c>
      <c r="Y237" s="19" t="s">
        <v>333</v>
      </c>
      <c r="Z237" s="19" t="s">
        <v>524</v>
      </c>
      <c r="AA237" s="19" t="s">
        <v>6</v>
      </c>
      <c r="AB237" s="19"/>
      <c r="AC237" s="19"/>
      <c r="AD237" s="19"/>
    </row>
    <row r="238" spans="1:30" s="42" customFormat="1">
      <c r="A238" s="11"/>
      <c r="B238" s="11" t="s">
        <v>4776</v>
      </c>
      <c r="C238" s="11" t="s">
        <v>4479</v>
      </c>
      <c r="D238" s="11" t="s">
        <v>556</v>
      </c>
      <c r="E238" s="3"/>
      <c r="F238" s="36"/>
      <c r="G238" s="36"/>
      <c r="H238" s="36"/>
      <c r="I238" s="4"/>
      <c r="J238" s="36"/>
      <c r="K238" s="4"/>
      <c r="L238" s="36"/>
      <c r="M238" s="4"/>
      <c r="N238" s="36"/>
      <c r="O238" s="4"/>
      <c r="P238" s="36"/>
      <c r="Q238" s="36"/>
      <c r="R238" s="36"/>
      <c r="S238" s="36"/>
      <c r="T238" s="36"/>
      <c r="U238" s="36"/>
      <c r="X238" s="19" t="s">
        <v>334</v>
      </c>
      <c r="Y238" s="19" t="s">
        <v>335</v>
      </c>
      <c r="Z238" s="19" t="s">
        <v>524</v>
      </c>
      <c r="AA238" s="19" t="s">
        <v>11</v>
      </c>
      <c r="AB238" s="19"/>
      <c r="AC238" s="19"/>
      <c r="AD238" s="19"/>
    </row>
    <row r="239" spans="1:30" s="14" customFormat="1">
      <c r="A239" s="11"/>
      <c r="B239" s="11" t="s">
        <v>4741</v>
      </c>
      <c r="C239" s="11" t="s">
        <v>4485</v>
      </c>
      <c r="D239" s="11" t="s">
        <v>556</v>
      </c>
      <c r="E239" s="3"/>
      <c r="F239" s="36"/>
      <c r="G239" s="36"/>
      <c r="H239" s="36"/>
      <c r="I239" s="4"/>
      <c r="J239" s="36"/>
      <c r="K239" s="4"/>
      <c r="L239" s="36"/>
      <c r="M239" s="4"/>
      <c r="N239" s="36"/>
      <c r="O239" s="4"/>
      <c r="P239" s="36"/>
      <c r="Q239" s="36"/>
      <c r="R239" s="36"/>
      <c r="S239" s="36"/>
      <c r="T239" s="36"/>
      <c r="U239" s="36"/>
      <c r="X239" s="19" t="s">
        <v>336</v>
      </c>
      <c r="Y239" s="19" t="s">
        <v>337</v>
      </c>
      <c r="Z239" s="19" t="s">
        <v>524</v>
      </c>
      <c r="AA239" s="19" t="s">
        <v>6</v>
      </c>
      <c r="AB239" s="19"/>
      <c r="AC239" s="19"/>
      <c r="AD239" s="19"/>
    </row>
    <row r="240" spans="1:30" s="14" customFormat="1">
      <c r="A240" s="11"/>
      <c r="B240" s="11" t="s">
        <v>4742</v>
      </c>
      <c r="C240" s="11" t="s">
        <v>4504</v>
      </c>
      <c r="D240" s="11" t="s">
        <v>556</v>
      </c>
      <c r="E240" s="3"/>
      <c r="F240" s="36"/>
      <c r="G240" s="36"/>
      <c r="H240" s="36"/>
      <c r="I240" s="4"/>
      <c r="J240" s="36"/>
      <c r="K240" s="4"/>
      <c r="L240" s="36"/>
      <c r="M240" s="4"/>
      <c r="N240" s="36"/>
      <c r="O240" s="4"/>
      <c r="P240" s="36"/>
      <c r="Q240" s="36"/>
      <c r="R240" s="36"/>
      <c r="S240" s="36"/>
      <c r="T240" s="36"/>
      <c r="U240" s="36"/>
      <c r="X240" s="19" t="s">
        <v>338</v>
      </c>
      <c r="Y240" s="19" t="s">
        <v>339</v>
      </c>
      <c r="Z240" s="19" t="s">
        <v>3892</v>
      </c>
      <c r="AA240" s="19" t="s">
        <v>39</v>
      </c>
      <c r="AB240" s="19"/>
      <c r="AC240" s="19"/>
      <c r="AD240" s="19"/>
    </row>
    <row r="241" spans="1:30" s="14" customFormat="1">
      <c r="A241" s="11"/>
      <c r="B241" s="11" t="s">
        <v>4743</v>
      </c>
      <c r="C241" s="11" t="s">
        <v>4523</v>
      </c>
      <c r="D241" s="11" t="s">
        <v>556</v>
      </c>
      <c r="E241" s="3"/>
      <c r="F241" s="36"/>
      <c r="G241" s="36"/>
      <c r="H241" s="36"/>
      <c r="I241" s="4"/>
      <c r="J241" s="36"/>
      <c r="K241" s="4"/>
      <c r="L241" s="36"/>
      <c r="M241" s="4"/>
      <c r="N241" s="36"/>
      <c r="O241" s="4"/>
      <c r="P241" s="36"/>
      <c r="Q241" s="36"/>
      <c r="R241" s="36"/>
      <c r="S241" s="36"/>
      <c r="T241" s="36"/>
      <c r="U241" s="36"/>
      <c r="X241" s="19" t="s">
        <v>340</v>
      </c>
      <c r="Y241" s="19" t="s">
        <v>341</v>
      </c>
      <c r="Z241" s="19" t="s">
        <v>524</v>
      </c>
      <c r="AA241" s="19" t="s">
        <v>16</v>
      </c>
      <c r="AB241" s="19"/>
      <c r="AC241" s="19"/>
      <c r="AD241" s="19"/>
    </row>
    <row r="242" spans="1:30" s="14" customFormat="1">
      <c r="A242" s="11"/>
      <c r="B242" s="11" t="s">
        <v>4744</v>
      </c>
      <c r="C242" s="11" t="s">
        <v>4531</v>
      </c>
      <c r="D242" s="11" t="s">
        <v>556</v>
      </c>
      <c r="E242" s="3"/>
      <c r="F242" s="36"/>
      <c r="G242" s="36"/>
      <c r="H242" s="36"/>
      <c r="I242" s="4"/>
      <c r="J242" s="36"/>
      <c r="K242" s="4"/>
      <c r="L242" s="36"/>
      <c r="M242" s="4"/>
      <c r="N242" s="36"/>
      <c r="O242" s="4"/>
      <c r="P242" s="36"/>
      <c r="Q242" s="36"/>
      <c r="R242" s="36"/>
      <c r="S242" s="36"/>
      <c r="T242" s="36"/>
      <c r="U242" s="36"/>
      <c r="X242" s="19" t="s">
        <v>342</v>
      </c>
      <c r="Y242" s="19" t="s">
        <v>343</v>
      </c>
      <c r="Z242" s="19" t="s">
        <v>524</v>
      </c>
      <c r="AA242" s="19" t="s">
        <v>26</v>
      </c>
      <c r="AB242" s="19"/>
      <c r="AC242" s="19"/>
      <c r="AD242" s="19"/>
    </row>
    <row r="243" spans="1:30" s="14" customFormat="1">
      <c r="A243" s="11"/>
      <c r="B243" s="11" t="s">
        <v>4745</v>
      </c>
      <c r="C243" s="11" t="s">
        <v>4540</v>
      </c>
      <c r="D243" s="11" t="s">
        <v>556</v>
      </c>
      <c r="E243" s="3"/>
      <c r="F243" s="36"/>
      <c r="G243" s="36"/>
      <c r="H243" s="36"/>
      <c r="I243" s="4"/>
      <c r="J243" s="36"/>
      <c r="K243" s="4"/>
      <c r="L243" s="36"/>
      <c r="M243" s="4"/>
      <c r="N243" s="36"/>
      <c r="O243" s="4"/>
      <c r="P243" s="36"/>
      <c r="Q243" s="36"/>
      <c r="R243" s="36"/>
      <c r="S243" s="36"/>
      <c r="T243" s="36"/>
      <c r="U243" s="36"/>
      <c r="X243" s="19" t="s">
        <v>500</v>
      </c>
      <c r="Y243" s="19" t="s">
        <v>501</v>
      </c>
      <c r="Z243" s="19" t="s">
        <v>525</v>
      </c>
      <c r="AA243" s="19" t="s">
        <v>16</v>
      </c>
      <c r="AB243" s="19"/>
      <c r="AC243" s="19"/>
      <c r="AD243" s="19"/>
    </row>
    <row r="244" spans="1:30" s="14" customFormat="1">
      <c r="A244" s="11"/>
      <c r="B244" s="11" t="s">
        <v>4746</v>
      </c>
      <c r="C244" s="11" t="s">
        <v>4571</v>
      </c>
      <c r="D244" s="11" t="s">
        <v>556</v>
      </c>
      <c r="E244" s="3"/>
      <c r="F244" s="36"/>
      <c r="G244" s="36"/>
      <c r="H244" s="36"/>
      <c r="I244" s="4"/>
      <c r="J244" s="36"/>
      <c r="K244" s="4"/>
      <c r="L244" s="36"/>
      <c r="M244" s="4"/>
      <c r="N244" s="36"/>
      <c r="O244" s="4"/>
      <c r="P244" s="36"/>
      <c r="Q244" s="36"/>
      <c r="R244" s="36"/>
      <c r="S244" s="36"/>
      <c r="T244" s="36"/>
      <c r="U244" s="36"/>
      <c r="X244" s="19" t="s">
        <v>344</v>
      </c>
      <c r="Y244" s="19" t="s">
        <v>345</v>
      </c>
      <c r="Z244" s="19" t="s">
        <v>525</v>
      </c>
      <c r="AA244" s="19" t="s">
        <v>89</v>
      </c>
      <c r="AB244" s="19"/>
      <c r="AC244" s="19"/>
      <c r="AD244" s="19"/>
    </row>
    <row r="245" spans="1:30" s="14" customFormat="1">
      <c r="A245" s="11"/>
      <c r="B245" s="11" t="s">
        <v>4777</v>
      </c>
      <c r="C245" s="11" t="s">
        <v>4578</v>
      </c>
      <c r="D245" s="11" t="s">
        <v>556</v>
      </c>
      <c r="E245" s="3"/>
      <c r="F245" s="36"/>
      <c r="G245" s="36"/>
      <c r="H245" s="36"/>
      <c r="I245" s="4"/>
      <c r="J245" s="36"/>
      <c r="K245" s="4"/>
      <c r="L245" s="36"/>
      <c r="M245" s="4"/>
      <c r="N245" s="36"/>
      <c r="O245" s="4"/>
      <c r="P245" s="36"/>
      <c r="Q245" s="36"/>
      <c r="R245" s="36"/>
      <c r="S245" s="36"/>
      <c r="T245" s="36"/>
      <c r="U245" s="36"/>
      <c r="X245" s="19" t="s">
        <v>346</v>
      </c>
      <c r="Y245" s="19" t="s">
        <v>347</v>
      </c>
      <c r="Z245" s="19" t="s">
        <v>525</v>
      </c>
      <c r="AA245" s="19" t="s">
        <v>23</v>
      </c>
      <c r="AB245" s="19"/>
      <c r="AC245" s="19"/>
      <c r="AD245" s="19"/>
    </row>
    <row r="246" spans="1:30" s="14" customFormat="1" ht="15.75">
      <c r="A246" s="47"/>
      <c r="B246" s="9" t="s">
        <v>556</v>
      </c>
      <c r="C246" s="9" t="s">
        <v>4747</v>
      </c>
      <c r="D246" s="10" t="s">
        <v>556</v>
      </c>
      <c r="E246" s="10"/>
      <c r="F246" s="10"/>
      <c r="G246" s="10"/>
      <c r="H246" s="10"/>
      <c r="I246" s="10"/>
      <c r="J246" s="10"/>
      <c r="K246" s="10"/>
      <c r="L246" s="10"/>
      <c r="M246" s="10"/>
      <c r="N246" s="10"/>
      <c r="O246" s="10"/>
      <c r="P246" s="10"/>
      <c r="Q246" s="10"/>
      <c r="R246" s="10"/>
      <c r="S246" s="10"/>
      <c r="T246" s="10"/>
      <c r="U246" s="10"/>
      <c r="X246" s="19" t="s">
        <v>348</v>
      </c>
      <c r="Y246" s="19" t="s">
        <v>349</v>
      </c>
      <c r="Z246" s="19" t="s">
        <v>524</v>
      </c>
      <c r="AA246" s="19" t="s">
        <v>16</v>
      </c>
      <c r="AB246" s="19"/>
      <c r="AC246" s="19"/>
      <c r="AD246" s="19"/>
    </row>
    <row r="247" spans="1:30" s="14" customFormat="1">
      <c r="A247" s="11"/>
      <c r="B247" s="11" t="s">
        <v>819</v>
      </c>
      <c r="C247" s="11" t="s">
        <v>820</v>
      </c>
      <c r="D247" s="11" t="s">
        <v>556</v>
      </c>
      <c r="E247" s="3"/>
      <c r="F247" s="36"/>
      <c r="G247" s="3"/>
      <c r="H247" s="36"/>
      <c r="I247" s="36" t="str">
        <f>IF(ISNUMBER(I248), I248, "")</f>
        <v/>
      </c>
      <c r="J247" s="36"/>
      <c r="K247" s="36" t="str">
        <f>IF(ISNUMBER(K248), K248, "")</f>
        <v/>
      </c>
      <c r="L247" s="36"/>
      <c r="M247" s="36" t="str">
        <f>IF(ISNUMBER(M248), M248, "")</f>
        <v/>
      </c>
      <c r="N247" s="3"/>
      <c r="O247" s="5" t="str">
        <f>IF(ISNUMBER(O248), O248, "")</f>
        <v/>
      </c>
      <c r="P247" s="12"/>
      <c r="Q247" s="12"/>
      <c r="R247" s="12"/>
      <c r="S247" s="12"/>
      <c r="T247" s="12"/>
      <c r="U247" s="12"/>
      <c r="X247" s="19" t="s">
        <v>350</v>
      </c>
      <c r="Y247" s="19" t="s">
        <v>351</v>
      </c>
      <c r="Z247" s="19" t="s">
        <v>524</v>
      </c>
      <c r="AA247" s="19" t="s">
        <v>62</v>
      </c>
      <c r="AB247" s="19"/>
      <c r="AC247" s="19"/>
      <c r="AD247" s="19"/>
    </row>
    <row r="248" spans="1:30" s="14" customFormat="1">
      <c r="A248" s="13"/>
      <c r="B248" s="13" t="s">
        <v>828</v>
      </c>
      <c r="C248" s="13" t="s">
        <v>829</v>
      </c>
      <c r="D248" s="13" t="s">
        <v>556</v>
      </c>
      <c r="E248" s="36"/>
      <c r="F248" s="36"/>
      <c r="G248" s="36"/>
      <c r="H248" s="36"/>
      <c r="I248" s="36"/>
      <c r="J248" s="36"/>
      <c r="K248" s="36"/>
      <c r="L248" s="36"/>
      <c r="M248" s="36"/>
      <c r="N248" s="36"/>
      <c r="O248" s="4"/>
      <c r="P248" s="36"/>
      <c r="Q248" s="36"/>
      <c r="R248" s="36"/>
      <c r="S248" s="12"/>
      <c r="T248" s="12"/>
      <c r="U248" s="12"/>
      <c r="X248" s="19" t="s">
        <v>352</v>
      </c>
      <c r="Y248" s="19" t="s">
        <v>353</v>
      </c>
      <c r="Z248" s="19" t="s">
        <v>524</v>
      </c>
      <c r="AA248" s="19" t="s">
        <v>6</v>
      </c>
      <c r="AB248" s="19"/>
      <c r="AC248" s="19"/>
      <c r="AD248" s="19"/>
    </row>
    <row r="249" spans="1:30" s="14" customFormat="1">
      <c r="A249" s="11"/>
      <c r="B249" s="11" t="s">
        <v>964</v>
      </c>
      <c r="C249" s="11" t="s">
        <v>965</v>
      </c>
      <c r="D249" s="11" t="s">
        <v>556</v>
      </c>
      <c r="E249" s="3"/>
      <c r="F249" s="36"/>
      <c r="G249" s="3"/>
      <c r="H249" s="36"/>
      <c r="I249" s="36" t="str">
        <f>IF(AND(ISNUMBER(I250),ISNUMBER(I251)), I250/I251, "")</f>
        <v/>
      </c>
      <c r="J249" s="36"/>
      <c r="K249" s="36" t="str">
        <f>IF(AND(ISNUMBER(K250),ISNUMBER(K251)), K250/K251, "")</f>
        <v/>
      </c>
      <c r="L249" s="36"/>
      <c r="M249" s="36" t="str">
        <f>IF(AND(ISNUMBER(M250),ISNUMBER(M251)), M250/M251, "")</f>
        <v/>
      </c>
      <c r="N249" s="3"/>
      <c r="O249" s="5" t="str">
        <f>IF(AND(ISNUMBER(O250),ISNUMBER(O251)), O250/O251, "")</f>
        <v/>
      </c>
      <c r="P249" s="12"/>
      <c r="Q249" s="12"/>
      <c r="R249" s="12"/>
      <c r="S249" s="12"/>
      <c r="T249" s="12"/>
      <c r="U249" s="12"/>
      <c r="X249" s="19" t="s">
        <v>354</v>
      </c>
      <c r="Y249" s="19" t="s">
        <v>355</v>
      </c>
      <c r="Z249" s="19" t="s">
        <v>524</v>
      </c>
      <c r="AA249" s="19" t="s">
        <v>6</v>
      </c>
      <c r="AB249" s="19"/>
      <c r="AC249" s="19"/>
      <c r="AD249" s="19"/>
    </row>
    <row r="250" spans="1:30" s="14" customFormat="1" ht="30">
      <c r="A250" s="13"/>
      <c r="B250" s="13" t="s">
        <v>972</v>
      </c>
      <c r="C250" s="13" t="s">
        <v>973</v>
      </c>
      <c r="D250" s="13" t="s">
        <v>556</v>
      </c>
      <c r="E250" s="36"/>
      <c r="F250" s="36"/>
      <c r="G250" s="36"/>
      <c r="H250" s="36"/>
      <c r="I250" s="36"/>
      <c r="J250" s="36"/>
      <c r="K250" s="36"/>
      <c r="L250" s="36"/>
      <c r="M250" s="36"/>
      <c r="N250" s="36"/>
      <c r="O250" s="4"/>
      <c r="P250" s="36"/>
      <c r="Q250" s="36"/>
      <c r="R250" s="36"/>
      <c r="S250" s="12"/>
      <c r="T250" s="12"/>
      <c r="U250" s="12"/>
      <c r="X250" s="19" t="s">
        <v>356</v>
      </c>
      <c r="Y250" s="19" t="s">
        <v>357</v>
      </c>
      <c r="Z250" s="19" t="s">
        <v>3892</v>
      </c>
      <c r="AA250" s="19" t="s">
        <v>6</v>
      </c>
      <c r="AB250" s="19"/>
      <c r="AC250" s="19"/>
      <c r="AD250" s="19"/>
    </row>
    <row r="251" spans="1:30" s="14" customFormat="1" ht="30">
      <c r="A251" s="13"/>
      <c r="B251" s="13" t="s">
        <v>976</v>
      </c>
      <c r="C251" s="13" t="s">
        <v>977</v>
      </c>
      <c r="D251" s="13" t="s">
        <v>556</v>
      </c>
      <c r="E251" s="36"/>
      <c r="F251" s="36"/>
      <c r="G251" s="36"/>
      <c r="H251" s="36"/>
      <c r="I251" s="36"/>
      <c r="J251" s="36"/>
      <c r="K251" s="36"/>
      <c r="L251" s="36"/>
      <c r="M251" s="36"/>
      <c r="N251" s="36"/>
      <c r="O251" s="4"/>
      <c r="P251" s="36"/>
      <c r="Q251" s="36"/>
      <c r="R251" s="36"/>
      <c r="S251" s="12"/>
      <c r="T251" s="12"/>
      <c r="U251" s="12"/>
      <c r="X251" s="19" t="s">
        <v>358</v>
      </c>
      <c r="Y251" s="19" t="s">
        <v>359</v>
      </c>
      <c r="Z251" s="19" t="s">
        <v>3892</v>
      </c>
      <c r="AA251" s="19" t="s">
        <v>26</v>
      </c>
      <c r="AB251" s="19"/>
      <c r="AC251" s="19"/>
      <c r="AD251" s="19"/>
    </row>
    <row r="252" spans="1:30" s="14" customFormat="1">
      <c r="A252" s="11"/>
      <c r="B252" s="11" t="s">
        <v>1060</v>
      </c>
      <c r="C252" s="11" t="s">
        <v>1061</v>
      </c>
      <c r="D252" s="11" t="s">
        <v>556</v>
      </c>
      <c r="E252" s="3"/>
      <c r="F252" s="36"/>
      <c r="G252" s="3"/>
      <c r="H252" s="36"/>
      <c r="I252" s="36" t="str">
        <f>IF(AND(ISNUMBER(I253),ISNUMBER(I254)), I253/I254, "")</f>
        <v/>
      </c>
      <c r="J252" s="36"/>
      <c r="K252" s="36" t="str">
        <f>IF(AND(ISNUMBER(K253),ISNUMBER(K254)), K253/K254, "")</f>
        <v/>
      </c>
      <c r="L252" s="36"/>
      <c r="M252" s="36" t="str">
        <f>IF(AND(ISNUMBER(M253),ISNUMBER(M254)), M253/M254, "")</f>
        <v/>
      </c>
      <c r="N252" s="3"/>
      <c r="O252" s="5" t="str">
        <f>IF(AND(ISNUMBER(O253),ISNUMBER(O254)), O253/O254, "")</f>
        <v/>
      </c>
      <c r="P252" s="12"/>
      <c r="Q252" s="12"/>
      <c r="R252" s="12"/>
      <c r="S252" s="12"/>
      <c r="T252" s="12"/>
      <c r="U252" s="12"/>
      <c r="X252" s="19" t="s">
        <v>502</v>
      </c>
      <c r="Y252" s="19" t="s">
        <v>503</v>
      </c>
      <c r="Z252" s="19" t="s">
        <v>3892</v>
      </c>
      <c r="AA252" s="19" t="s">
        <v>442</v>
      </c>
      <c r="AB252" s="19"/>
      <c r="AC252" s="19"/>
      <c r="AD252" s="19"/>
    </row>
    <row r="253" spans="1:30" s="14" customFormat="1" ht="30">
      <c r="A253" s="13"/>
      <c r="B253" s="13" t="s">
        <v>1068</v>
      </c>
      <c r="C253" s="13" t="s">
        <v>1069</v>
      </c>
      <c r="D253" s="13" t="s">
        <v>556</v>
      </c>
      <c r="E253" s="36"/>
      <c r="F253" s="36"/>
      <c r="G253" s="36"/>
      <c r="H253" s="36"/>
      <c r="I253" s="36"/>
      <c r="J253" s="36"/>
      <c r="K253" s="36"/>
      <c r="L253" s="36"/>
      <c r="M253" s="36"/>
      <c r="N253" s="36"/>
      <c r="O253" s="4"/>
      <c r="P253" s="36"/>
      <c r="Q253" s="36"/>
      <c r="R253" s="36"/>
      <c r="S253" s="12"/>
      <c r="T253" s="12"/>
      <c r="U253" s="12"/>
      <c r="X253" s="19" t="s">
        <v>360</v>
      </c>
      <c r="Y253" s="19" t="s">
        <v>361</v>
      </c>
      <c r="Z253" s="19" t="s">
        <v>524</v>
      </c>
      <c r="AA253" s="19" t="s">
        <v>16</v>
      </c>
      <c r="AB253" s="19"/>
      <c r="AC253" s="19"/>
      <c r="AD253" s="19"/>
    </row>
    <row r="254" spans="1:30" s="14" customFormat="1" ht="30">
      <c r="A254" s="13"/>
      <c r="B254" s="13" t="s">
        <v>1072</v>
      </c>
      <c r="C254" s="13" t="s">
        <v>1073</v>
      </c>
      <c r="D254" s="13" t="s">
        <v>556</v>
      </c>
      <c r="E254" s="36"/>
      <c r="F254" s="36"/>
      <c r="G254" s="36"/>
      <c r="H254" s="36"/>
      <c r="I254" s="36"/>
      <c r="J254" s="36"/>
      <c r="K254" s="36"/>
      <c r="L254" s="36"/>
      <c r="M254" s="36"/>
      <c r="N254" s="36"/>
      <c r="O254" s="4"/>
      <c r="P254" s="36"/>
      <c r="Q254" s="36"/>
      <c r="R254" s="36"/>
      <c r="S254" s="12"/>
      <c r="T254" s="12"/>
      <c r="U254" s="12"/>
      <c r="X254" s="19" t="s">
        <v>362</v>
      </c>
      <c r="Y254" s="19" t="s">
        <v>363</v>
      </c>
      <c r="Z254" s="19" t="s">
        <v>524</v>
      </c>
      <c r="AA254" s="19" t="s">
        <v>26</v>
      </c>
      <c r="AB254" s="19"/>
      <c r="AC254" s="19"/>
      <c r="AD254" s="19"/>
    </row>
    <row r="255" spans="1:30" s="14" customFormat="1">
      <c r="A255" s="11"/>
      <c r="B255" s="11" t="s">
        <v>1126</v>
      </c>
      <c r="C255" s="11" t="s">
        <v>1127</v>
      </c>
      <c r="D255" s="11" t="s">
        <v>556</v>
      </c>
      <c r="E255" s="3"/>
      <c r="F255" s="36"/>
      <c r="G255" s="3"/>
      <c r="H255" s="36"/>
      <c r="I255" s="36" t="str">
        <f>IF(AND(ISNUMBER(I256),ISNUMBER(I257)), I256/I257, "")</f>
        <v/>
      </c>
      <c r="J255" s="36"/>
      <c r="K255" s="36" t="str">
        <f>IF(AND(ISNUMBER(K256),ISNUMBER(K257)), K256/K257, "")</f>
        <v/>
      </c>
      <c r="L255" s="36"/>
      <c r="M255" s="36" t="str">
        <f>IF(AND(ISNUMBER(M256),ISNUMBER(M257)), M256/M257, "")</f>
        <v/>
      </c>
      <c r="N255" s="3"/>
      <c r="O255" s="5" t="str">
        <f>IF(AND(ISNUMBER(O256),ISNUMBER(O257)), O256/O257, "")</f>
        <v/>
      </c>
      <c r="P255" s="12"/>
      <c r="Q255" s="12"/>
      <c r="R255" s="12"/>
      <c r="S255" s="12"/>
      <c r="T255" s="12"/>
      <c r="U255" s="12"/>
      <c r="X255" s="19" t="s">
        <v>364</v>
      </c>
      <c r="Y255" s="19" t="s">
        <v>365</v>
      </c>
      <c r="Z255" s="19" t="s">
        <v>524</v>
      </c>
      <c r="AA255" s="19" t="s">
        <v>26</v>
      </c>
      <c r="AB255" s="19"/>
      <c r="AC255" s="19"/>
      <c r="AD255" s="19"/>
    </row>
    <row r="256" spans="1:30" s="14" customFormat="1" ht="30">
      <c r="A256" s="13"/>
      <c r="B256" s="13" t="s">
        <v>1135</v>
      </c>
      <c r="C256" s="13" t="s">
        <v>1136</v>
      </c>
      <c r="D256" s="13" t="s">
        <v>556</v>
      </c>
      <c r="E256" s="36"/>
      <c r="F256" s="36"/>
      <c r="G256" s="36"/>
      <c r="H256" s="36"/>
      <c r="I256" s="36"/>
      <c r="J256" s="36"/>
      <c r="K256" s="36"/>
      <c r="L256" s="36"/>
      <c r="M256" s="36"/>
      <c r="N256" s="36"/>
      <c r="O256" s="4"/>
      <c r="P256" s="36"/>
      <c r="Q256" s="36"/>
      <c r="R256" s="36"/>
      <c r="S256" s="12"/>
      <c r="T256" s="12"/>
      <c r="U256" s="12"/>
      <c r="X256" s="19" t="s">
        <v>504</v>
      </c>
      <c r="Y256" s="19" t="s">
        <v>505</v>
      </c>
      <c r="Z256" s="19" t="s">
        <v>524</v>
      </c>
      <c r="AA256" s="19" t="s">
        <v>442</v>
      </c>
      <c r="AB256" s="19"/>
      <c r="AC256" s="19"/>
      <c r="AD256" s="19"/>
    </row>
    <row r="257" spans="1:30" s="14" customFormat="1" ht="30">
      <c r="A257" s="13"/>
      <c r="B257" s="13" t="s">
        <v>1139</v>
      </c>
      <c r="C257" s="13" t="s">
        <v>1140</v>
      </c>
      <c r="D257" s="13" t="s">
        <v>556</v>
      </c>
      <c r="E257" s="36"/>
      <c r="F257" s="36"/>
      <c r="G257" s="36"/>
      <c r="H257" s="36"/>
      <c r="I257" s="36"/>
      <c r="J257" s="36"/>
      <c r="K257" s="36"/>
      <c r="L257" s="36"/>
      <c r="M257" s="36"/>
      <c r="N257" s="36"/>
      <c r="O257" s="4"/>
      <c r="P257" s="36"/>
      <c r="Q257" s="36"/>
      <c r="R257" s="36"/>
      <c r="S257" s="12"/>
      <c r="T257" s="12"/>
      <c r="U257" s="12"/>
      <c r="X257" s="19" t="s">
        <v>366</v>
      </c>
      <c r="Y257" s="19" t="s">
        <v>367</v>
      </c>
      <c r="Z257" s="19" t="s">
        <v>524</v>
      </c>
      <c r="AA257" s="19" t="s">
        <v>23</v>
      </c>
      <c r="AB257" s="19"/>
      <c r="AC257" s="19"/>
      <c r="AD257" s="19"/>
    </row>
    <row r="258" spans="1:30" s="14" customFormat="1">
      <c r="A258" s="11"/>
      <c r="B258" s="11" t="s">
        <v>1164</v>
      </c>
      <c r="C258" s="11" t="s">
        <v>1165</v>
      </c>
      <c r="D258" s="11" t="s">
        <v>556</v>
      </c>
      <c r="E258" s="3"/>
      <c r="F258" s="36"/>
      <c r="G258" s="3"/>
      <c r="H258" s="36"/>
      <c r="I258" s="36" t="str">
        <f>IF(AND(ISNUMBER(I259),ISNUMBER(I260)), I259/I260, "")</f>
        <v/>
      </c>
      <c r="J258" s="36"/>
      <c r="K258" s="36" t="str">
        <f>IF(AND(ISNUMBER(K259),ISNUMBER(K260)), K259/K260, "")</f>
        <v/>
      </c>
      <c r="L258" s="36"/>
      <c r="M258" s="36" t="str">
        <f>IF(AND(ISNUMBER(M259),ISNUMBER(M260)), M259/M260, "")</f>
        <v/>
      </c>
      <c r="N258" s="3"/>
      <c r="O258" s="5" t="str">
        <f>IF(AND(ISNUMBER(O259),ISNUMBER(O260)), O259/O260, "")</f>
        <v/>
      </c>
      <c r="P258" s="12"/>
      <c r="Q258" s="12"/>
      <c r="R258" s="12"/>
      <c r="S258" s="12"/>
      <c r="T258" s="12"/>
      <c r="U258" s="12"/>
      <c r="X258" s="19" t="s">
        <v>368</v>
      </c>
      <c r="Y258" s="19" t="s">
        <v>369</v>
      </c>
      <c r="Z258" s="19" t="s">
        <v>525</v>
      </c>
      <c r="AA258" s="19" t="s">
        <v>62</v>
      </c>
      <c r="AB258" s="19"/>
      <c r="AC258" s="19"/>
      <c r="AD258" s="19"/>
    </row>
    <row r="259" spans="1:30" s="14" customFormat="1" ht="30">
      <c r="A259" s="13"/>
      <c r="B259" s="13" t="s">
        <v>1171</v>
      </c>
      <c r="C259" s="13" t="s">
        <v>1172</v>
      </c>
      <c r="D259" s="13" t="s">
        <v>556</v>
      </c>
      <c r="E259" s="36"/>
      <c r="F259" s="36"/>
      <c r="G259" s="36"/>
      <c r="H259" s="36"/>
      <c r="I259" s="36"/>
      <c r="J259" s="36"/>
      <c r="K259" s="36"/>
      <c r="L259" s="36"/>
      <c r="M259" s="36"/>
      <c r="N259" s="36"/>
      <c r="O259" s="4"/>
      <c r="P259" s="36"/>
      <c r="Q259" s="36"/>
      <c r="R259" s="36"/>
      <c r="S259" s="12"/>
      <c r="T259" s="12"/>
      <c r="U259" s="12"/>
      <c r="X259" s="19" t="s">
        <v>370</v>
      </c>
      <c r="Y259" s="19" t="s">
        <v>371</v>
      </c>
      <c r="Z259" s="19" t="s">
        <v>524</v>
      </c>
      <c r="AA259" s="19" t="s">
        <v>26</v>
      </c>
      <c r="AB259" s="19"/>
      <c r="AC259" s="19"/>
      <c r="AD259" s="19"/>
    </row>
    <row r="260" spans="1:30" s="14" customFormat="1" ht="30">
      <c r="A260" s="13"/>
      <c r="B260" s="13" t="s">
        <v>1176</v>
      </c>
      <c r="C260" s="13" t="s">
        <v>1177</v>
      </c>
      <c r="D260" s="13" t="s">
        <v>556</v>
      </c>
      <c r="E260" s="36"/>
      <c r="F260" s="36"/>
      <c r="G260" s="36"/>
      <c r="H260" s="36"/>
      <c r="I260" s="36"/>
      <c r="J260" s="36"/>
      <c r="K260" s="36"/>
      <c r="L260" s="36"/>
      <c r="M260" s="36"/>
      <c r="N260" s="36"/>
      <c r="O260" s="4"/>
      <c r="P260" s="36"/>
      <c r="Q260" s="36"/>
      <c r="R260" s="36"/>
      <c r="S260" s="12"/>
      <c r="T260" s="12"/>
      <c r="U260" s="12"/>
      <c r="X260" s="19" t="s">
        <v>372</v>
      </c>
      <c r="Y260" s="19" t="s">
        <v>373</v>
      </c>
      <c r="Z260" s="19" t="s">
        <v>524</v>
      </c>
      <c r="AA260" s="19" t="s">
        <v>6</v>
      </c>
      <c r="AB260" s="19"/>
      <c r="AC260" s="19"/>
      <c r="AD260" s="19"/>
    </row>
    <row r="261" spans="1:30" s="14" customFormat="1" ht="30">
      <c r="A261" s="13"/>
      <c r="B261" s="13" t="s">
        <v>1181</v>
      </c>
      <c r="C261" s="13" t="s">
        <v>1182</v>
      </c>
      <c r="D261" s="13" t="s">
        <v>556</v>
      </c>
      <c r="E261" s="36"/>
      <c r="F261" s="36"/>
      <c r="G261" s="36"/>
      <c r="H261" s="36"/>
      <c r="I261" s="36"/>
      <c r="J261" s="36"/>
      <c r="K261" s="36"/>
      <c r="L261" s="36"/>
      <c r="M261" s="36"/>
      <c r="N261" s="36"/>
      <c r="O261" s="4"/>
      <c r="P261" s="36"/>
      <c r="Q261" s="36"/>
      <c r="R261" s="36"/>
      <c r="S261" s="12"/>
      <c r="T261" s="12"/>
      <c r="U261" s="12"/>
      <c r="X261" s="19" t="s">
        <v>506</v>
      </c>
      <c r="Y261" s="19" t="s">
        <v>507</v>
      </c>
      <c r="Z261" s="19" t="s">
        <v>524</v>
      </c>
      <c r="AA261" s="19" t="s">
        <v>442</v>
      </c>
      <c r="AB261" s="19"/>
      <c r="AC261" s="19"/>
      <c r="AD261" s="19"/>
    </row>
    <row r="262" spans="1:30" s="14" customFormat="1">
      <c r="A262" s="11"/>
      <c r="B262" s="11" t="s">
        <v>1344</v>
      </c>
      <c r="C262" s="11" t="s">
        <v>1345</v>
      </c>
      <c r="D262" s="11" t="s">
        <v>556</v>
      </c>
      <c r="E262" s="3"/>
      <c r="F262" s="36"/>
      <c r="G262" s="3"/>
      <c r="H262" s="36"/>
      <c r="I262" s="36" t="str">
        <f>IF(ISNUMBER(I263), I263, "")</f>
        <v/>
      </c>
      <c r="J262" s="36"/>
      <c r="K262" s="36" t="str">
        <f>IF(ISNUMBER(K263), K263, "")</f>
        <v/>
      </c>
      <c r="L262" s="36"/>
      <c r="M262" s="36" t="str">
        <f>IF(ISNUMBER(M263), M263, "")</f>
        <v/>
      </c>
      <c r="N262" s="3"/>
      <c r="O262" s="5" t="str">
        <f>IF(ISNUMBER(O263), O263, "")</f>
        <v/>
      </c>
      <c r="P262" s="12"/>
      <c r="Q262" s="12"/>
      <c r="R262" s="12"/>
      <c r="S262" s="12"/>
      <c r="T262" s="12"/>
      <c r="U262" s="12"/>
      <c r="X262" s="19" t="s">
        <v>374</v>
      </c>
      <c r="Y262" s="19" t="s">
        <v>375</v>
      </c>
      <c r="Z262" s="19" t="s">
        <v>524</v>
      </c>
      <c r="AA262" s="19" t="s">
        <v>62</v>
      </c>
      <c r="AB262" s="19"/>
      <c r="AC262" s="19"/>
      <c r="AD262" s="19"/>
    </row>
    <row r="263" spans="1:30" s="14" customFormat="1">
      <c r="A263" s="13"/>
      <c r="B263" s="13" t="s">
        <v>1353</v>
      </c>
      <c r="C263" s="13" t="s">
        <v>1354</v>
      </c>
      <c r="D263" s="13" t="s">
        <v>556</v>
      </c>
      <c r="E263" s="36"/>
      <c r="F263" s="36"/>
      <c r="G263" s="36"/>
      <c r="H263" s="36"/>
      <c r="I263" s="36"/>
      <c r="J263" s="36"/>
      <c r="K263" s="36"/>
      <c r="L263" s="36"/>
      <c r="M263" s="36"/>
      <c r="N263" s="36"/>
      <c r="O263" s="4"/>
      <c r="P263" s="36"/>
      <c r="Q263" s="36"/>
      <c r="R263" s="36"/>
      <c r="S263" s="12"/>
      <c r="T263" s="12"/>
      <c r="U263" s="12"/>
      <c r="X263" s="19" t="s">
        <v>376</v>
      </c>
      <c r="Y263" s="19" t="s">
        <v>377</v>
      </c>
      <c r="Z263" s="19" t="s">
        <v>524</v>
      </c>
      <c r="AA263" s="19" t="s">
        <v>6</v>
      </c>
      <c r="AB263" s="19"/>
      <c r="AC263" s="19"/>
      <c r="AD263" s="19"/>
    </row>
    <row r="264" spans="1:30" s="14" customFormat="1">
      <c r="A264" s="11"/>
      <c r="B264" s="11" t="s">
        <v>1444</v>
      </c>
      <c r="C264" s="11" t="s">
        <v>1445</v>
      </c>
      <c r="D264" s="11" t="s">
        <v>556</v>
      </c>
      <c r="E264" s="3"/>
      <c r="F264" s="36"/>
      <c r="G264" s="3"/>
      <c r="H264" s="36"/>
      <c r="I264" s="36" t="str">
        <f>IF(ISNUMBER(I265), I265, "")</f>
        <v/>
      </c>
      <c r="J264" s="36"/>
      <c r="K264" s="36" t="str">
        <f>IF(ISNUMBER(K265), K265, "")</f>
        <v/>
      </c>
      <c r="L264" s="36"/>
      <c r="M264" s="36" t="str">
        <f>IF(ISNUMBER(M265), M265, "")</f>
        <v/>
      </c>
      <c r="N264" s="3"/>
      <c r="O264" s="5" t="str">
        <f>IF(ISNUMBER(O265), O265, "")</f>
        <v/>
      </c>
      <c r="P264" s="12"/>
      <c r="Q264" s="12"/>
      <c r="R264" s="12"/>
      <c r="S264" s="12"/>
      <c r="T264" s="12"/>
      <c r="U264" s="12"/>
      <c r="X264" s="19" t="s">
        <v>378</v>
      </c>
      <c r="Y264" s="19" t="s">
        <v>379</v>
      </c>
      <c r="Z264" s="19" t="s">
        <v>524</v>
      </c>
      <c r="AA264" s="19" t="s">
        <v>39</v>
      </c>
      <c r="AB264" s="19"/>
      <c r="AC264" s="19"/>
      <c r="AD264" s="19"/>
    </row>
    <row r="265" spans="1:30" s="14" customFormat="1" ht="30">
      <c r="A265" s="13"/>
      <c r="B265" s="13" t="s">
        <v>1452</v>
      </c>
      <c r="C265" s="13" t="s">
        <v>1453</v>
      </c>
      <c r="D265" s="13" t="s">
        <v>556</v>
      </c>
      <c r="E265" s="36"/>
      <c r="F265" s="36"/>
      <c r="G265" s="36"/>
      <c r="H265" s="36"/>
      <c r="I265" s="36"/>
      <c r="J265" s="36"/>
      <c r="K265" s="36"/>
      <c r="L265" s="36"/>
      <c r="M265" s="36"/>
      <c r="N265" s="36"/>
      <c r="O265" s="4"/>
      <c r="P265" s="36"/>
      <c r="Q265" s="36"/>
      <c r="R265" s="36"/>
      <c r="S265" s="12"/>
      <c r="T265" s="12"/>
      <c r="U265" s="12"/>
      <c r="X265" s="19" t="s">
        <v>380</v>
      </c>
      <c r="Y265" s="19" t="s">
        <v>381</v>
      </c>
      <c r="Z265" s="19" t="s">
        <v>524</v>
      </c>
      <c r="AA265" s="19" t="s">
        <v>62</v>
      </c>
      <c r="AB265" s="19"/>
      <c r="AC265" s="19"/>
      <c r="AD265" s="19"/>
    </row>
    <row r="266" spans="1:30" s="14" customFormat="1" ht="30">
      <c r="A266" s="11"/>
      <c r="B266" s="11" t="s">
        <v>1519</v>
      </c>
      <c r="C266" s="11" t="s">
        <v>1520</v>
      </c>
      <c r="D266" s="11" t="s">
        <v>556</v>
      </c>
      <c r="E266" s="3"/>
      <c r="F266" s="36"/>
      <c r="G266" s="3"/>
      <c r="H266" s="36"/>
      <c r="I266" s="36" t="str">
        <f>IF(ISNUMBER(I267), I267, "")</f>
        <v/>
      </c>
      <c r="J266" s="36"/>
      <c r="K266" s="36" t="str">
        <f>IF(ISNUMBER(K267), K267, "")</f>
        <v/>
      </c>
      <c r="L266" s="36"/>
      <c r="M266" s="36" t="str">
        <f>IF(ISNUMBER(M267), M267, "")</f>
        <v/>
      </c>
      <c r="N266" s="3"/>
      <c r="O266" s="5" t="str">
        <f>IF(ISNUMBER(O267), O267, "")</f>
        <v/>
      </c>
      <c r="P266" s="12"/>
      <c r="Q266" s="12"/>
      <c r="R266" s="12"/>
      <c r="S266" s="12"/>
      <c r="T266" s="12"/>
      <c r="U266" s="12"/>
      <c r="X266" s="19" t="s">
        <v>508</v>
      </c>
      <c r="Y266" s="19" t="s">
        <v>509</v>
      </c>
      <c r="Z266" s="19" t="s">
        <v>3892</v>
      </c>
      <c r="AA266" s="19" t="s">
        <v>23</v>
      </c>
      <c r="AB266" s="19"/>
      <c r="AC266" s="19"/>
      <c r="AD266" s="19"/>
    </row>
    <row r="267" spans="1:30" s="14" customFormat="1" ht="30">
      <c r="A267" s="13"/>
      <c r="B267" s="13" t="s">
        <v>1527</v>
      </c>
      <c r="C267" s="13" t="s">
        <v>1528</v>
      </c>
      <c r="D267" s="13" t="s">
        <v>556</v>
      </c>
      <c r="E267" s="36"/>
      <c r="F267" s="36"/>
      <c r="G267" s="36"/>
      <c r="H267" s="36"/>
      <c r="I267" s="36"/>
      <c r="J267" s="36"/>
      <c r="K267" s="36"/>
      <c r="L267" s="36"/>
      <c r="M267" s="36"/>
      <c r="N267" s="36"/>
      <c r="O267" s="4"/>
      <c r="P267" s="36"/>
      <c r="Q267" s="36"/>
      <c r="R267" s="36"/>
      <c r="S267" s="12"/>
      <c r="T267" s="12"/>
      <c r="U267" s="12"/>
      <c r="X267" s="19" t="s">
        <v>382</v>
      </c>
      <c r="Y267" s="19" t="s">
        <v>383</v>
      </c>
      <c r="Z267" s="19" t="s">
        <v>524</v>
      </c>
      <c r="AA267" s="19" t="s">
        <v>11</v>
      </c>
      <c r="AB267" s="19"/>
      <c r="AC267" s="19"/>
      <c r="AD267" s="19"/>
    </row>
    <row r="268" spans="1:30" s="14" customFormat="1">
      <c r="A268" s="11"/>
      <c r="B268" s="11" t="s">
        <v>1771</v>
      </c>
      <c r="C268" s="11" t="s">
        <v>1772</v>
      </c>
      <c r="D268" s="11" t="s">
        <v>556</v>
      </c>
      <c r="E268" s="3"/>
      <c r="F268" s="36"/>
      <c r="G268" s="3"/>
      <c r="H268" s="36"/>
      <c r="I268" s="36" t="str">
        <f>IF(ISNUMBER(I269), I269, "")</f>
        <v/>
      </c>
      <c r="J268" s="36"/>
      <c r="K268" s="36" t="str">
        <f>IF(ISNUMBER(K269), K269, "")</f>
        <v/>
      </c>
      <c r="L268" s="36"/>
      <c r="M268" s="36" t="str">
        <f>IF(ISNUMBER(M269), M269, "")</f>
        <v/>
      </c>
      <c r="N268" s="3"/>
      <c r="O268" s="5" t="str">
        <f>IF(ISNUMBER(O269), O269, "")</f>
        <v/>
      </c>
      <c r="P268" s="12"/>
      <c r="Q268" s="12"/>
      <c r="R268" s="12"/>
      <c r="S268" s="12"/>
      <c r="T268" s="12"/>
      <c r="U268" s="12"/>
      <c r="X268" s="19" t="s">
        <v>384</v>
      </c>
      <c r="Y268" s="19" t="s">
        <v>385</v>
      </c>
      <c r="Z268" s="19" t="s">
        <v>524</v>
      </c>
      <c r="AA268" s="19" t="s">
        <v>6</v>
      </c>
      <c r="AB268" s="19"/>
      <c r="AC268" s="19"/>
      <c r="AD268" s="19"/>
    </row>
    <row r="269" spans="1:30" s="14" customFormat="1">
      <c r="A269" s="13"/>
      <c r="B269" s="13" t="s">
        <v>1780</v>
      </c>
      <c r="C269" s="13" t="s">
        <v>1781</v>
      </c>
      <c r="D269" s="13" t="s">
        <v>556</v>
      </c>
      <c r="E269" s="36"/>
      <c r="F269" s="36"/>
      <c r="G269" s="36"/>
      <c r="H269" s="36"/>
      <c r="I269" s="36"/>
      <c r="J269" s="36"/>
      <c r="K269" s="36"/>
      <c r="L269" s="36"/>
      <c r="M269" s="36"/>
      <c r="N269" s="36"/>
      <c r="O269" s="4"/>
      <c r="P269" s="36"/>
      <c r="Q269" s="36"/>
      <c r="R269" s="36"/>
      <c r="S269" s="12"/>
      <c r="T269" s="12"/>
      <c r="U269" s="12"/>
      <c r="X269" s="19" t="s">
        <v>510</v>
      </c>
      <c r="Y269" s="19" t="s">
        <v>511</v>
      </c>
      <c r="Z269" s="19" t="s">
        <v>525</v>
      </c>
      <c r="AA269" s="19" t="s">
        <v>11</v>
      </c>
      <c r="AB269" s="19"/>
      <c r="AC269" s="19"/>
      <c r="AD269" s="19"/>
    </row>
    <row r="270" spans="1:30" s="14" customFormat="1">
      <c r="A270" s="11"/>
      <c r="B270" s="11" t="s">
        <v>1881</v>
      </c>
      <c r="C270" s="11" t="s">
        <v>1882</v>
      </c>
      <c r="D270" s="11" t="s">
        <v>556</v>
      </c>
      <c r="E270" s="3"/>
      <c r="F270" s="36"/>
      <c r="G270" s="3"/>
      <c r="H270" s="36"/>
      <c r="I270" s="36" t="str">
        <f>IF(AND(ISNUMBER(I271),ISNUMBER(I272)), I271/I272, "")</f>
        <v/>
      </c>
      <c r="J270" s="36"/>
      <c r="K270" s="36" t="str">
        <f>IF(AND(ISNUMBER(K271),ISNUMBER(K272)), K271/K272, "")</f>
        <v/>
      </c>
      <c r="L270" s="36"/>
      <c r="M270" s="36" t="str">
        <f>IF(AND(ISNUMBER(M271),ISNUMBER(M272)), M271/M272, "")</f>
        <v/>
      </c>
      <c r="N270" s="3"/>
      <c r="O270" s="5" t="str">
        <f>IF(AND(ISNUMBER(O271),ISNUMBER(O272)), O271/O272, "")</f>
        <v/>
      </c>
      <c r="P270" s="12"/>
      <c r="Q270" s="12"/>
      <c r="R270" s="12"/>
      <c r="S270" s="12"/>
      <c r="T270" s="12"/>
      <c r="U270" s="12"/>
      <c r="X270" s="19" t="s">
        <v>386</v>
      </c>
      <c r="Y270" s="19" t="s">
        <v>387</v>
      </c>
      <c r="Z270" s="19" t="s">
        <v>524</v>
      </c>
      <c r="AA270" s="19" t="s">
        <v>11</v>
      </c>
      <c r="AB270" s="19"/>
      <c r="AC270" s="19"/>
      <c r="AD270" s="19"/>
    </row>
    <row r="271" spans="1:30" s="14" customFormat="1">
      <c r="A271" s="13"/>
      <c r="B271" s="13" t="s">
        <v>1889</v>
      </c>
      <c r="C271" s="13" t="s">
        <v>1890</v>
      </c>
      <c r="D271" s="13" t="s">
        <v>556</v>
      </c>
      <c r="E271" s="36"/>
      <c r="F271" s="36"/>
      <c r="G271" s="36"/>
      <c r="H271" s="36"/>
      <c r="I271" s="36"/>
      <c r="J271" s="36"/>
      <c r="K271" s="36"/>
      <c r="L271" s="36"/>
      <c r="M271" s="36"/>
      <c r="N271" s="36"/>
      <c r="O271" s="4"/>
      <c r="P271" s="36"/>
      <c r="Q271" s="36"/>
      <c r="R271" s="36"/>
      <c r="S271" s="12"/>
      <c r="T271" s="12"/>
      <c r="U271" s="12"/>
      <c r="X271" s="19" t="s">
        <v>512</v>
      </c>
      <c r="Y271" s="19" t="s">
        <v>513</v>
      </c>
      <c r="Z271" s="19" t="s">
        <v>524</v>
      </c>
      <c r="AA271" s="19" t="s">
        <v>11</v>
      </c>
      <c r="AB271" s="19"/>
      <c r="AC271" s="19"/>
      <c r="AD271" s="19"/>
    </row>
    <row r="272" spans="1:30" s="14" customFormat="1">
      <c r="A272" s="13"/>
      <c r="B272" s="13" t="s">
        <v>1894</v>
      </c>
      <c r="C272" s="13" t="s">
        <v>1895</v>
      </c>
      <c r="D272" s="13" t="s">
        <v>556</v>
      </c>
      <c r="E272" s="36"/>
      <c r="F272" s="36"/>
      <c r="G272" s="36"/>
      <c r="H272" s="36"/>
      <c r="I272" s="36"/>
      <c r="J272" s="36"/>
      <c r="K272" s="36"/>
      <c r="L272" s="36"/>
      <c r="M272" s="36"/>
      <c r="N272" s="36"/>
      <c r="O272" s="4"/>
      <c r="P272" s="36"/>
      <c r="Q272" s="36"/>
      <c r="R272" s="36"/>
      <c r="S272" s="12"/>
      <c r="T272" s="12"/>
      <c r="U272" s="12"/>
      <c r="X272" s="19" t="s">
        <v>388</v>
      </c>
      <c r="Y272" s="19" t="s">
        <v>389</v>
      </c>
      <c r="Z272" s="19" t="s">
        <v>524</v>
      </c>
      <c r="AA272" s="19" t="s">
        <v>11</v>
      </c>
      <c r="AB272" s="19"/>
      <c r="AC272" s="19"/>
      <c r="AD272" s="19"/>
    </row>
    <row r="273" spans="1:30" s="14" customFormat="1">
      <c r="A273" s="11"/>
      <c r="B273" s="11" t="s">
        <v>2392</v>
      </c>
      <c r="C273" s="11" t="s">
        <v>2393</v>
      </c>
      <c r="D273" s="11" t="s">
        <v>556</v>
      </c>
      <c r="E273" s="3"/>
      <c r="F273" s="36"/>
      <c r="G273" s="3"/>
      <c r="H273" s="36"/>
      <c r="I273" s="36" t="str">
        <f>IF(AND(ISNUMBER(I274),ISNUMBER(I275)), I274/(I274+I275), "")</f>
        <v/>
      </c>
      <c r="J273" s="36"/>
      <c r="K273" s="36" t="str">
        <f>IF(AND(ISNUMBER(K274),ISNUMBER(K275)), K274/(K274+K275), "")</f>
        <v/>
      </c>
      <c r="L273" s="36"/>
      <c r="M273" s="36" t="str">
        <f>IF(AND(ISNUMBER(M274),ISNUMBER(M275)), M274/(M274+M275), "")</f>
        <v/>
      </c>
      <c r="N273" s="3"/>
      <c r="O273" s="5" t="str">
        <f>IF(AND(ISNUMBER(O274),ISNUMBER(O275)), O274/(O274+O275), "")</f>
        <v/>
      </c>
      <c r="P273" s="12"/>
      <c r="Q273" s="12"/>
      <c r="R273" s="12"/>
      <c r="S273" s="12"/>
      <c r="T273" s="12"/>
      <c r="U273" s="12"/>
      <c r="X273" s="19" t="s">
        <v>390</v>
      </c>
      <c r="Y273" s="19" t="s">
        <v>391</v>
      </c>
      <c r="Z273" s="19" t="s">
        <v>525</v>
      </c>
      <c r="AA273" s="19" t="s">
        <v>11</v>
      </c>
      <c r="AB273" s="19"/>
      <c r="AC273" s="19"/>
      <c r="AD273" s="19"/>
    </row>
    <row r="274" spans="1:30" s="14" customFormat="1">
      <c r="A274" s="13"/>
      <c r="B274" s="13" t="s">
        <v>2399</v>
      </c>
      <c r="C274" s="13" t="s">
        <v>2400</v>
      </c>
      <c r="D274" s="13" t="s">
        <v>556</v>
      </c>
      <c r="E274" s="36"/>
      <c r="F274" s="36"/>
      <c r="G274" s="36"/>
      <c r="H274" s="36"/>
      <c r="I274" s="36"/>
      <c r="J274" s="36"/>
      <c r="K274" s="36"/>
      <c r="L274" s="36"/>
      <c r="M274" s="36"/>
      <c r="N274" s="36"/>
      <c r="O274" s="4"/>
      <c r="P274" s="36"/>
      <c r="Q274" s="36"/>
      <c r="R274" s="36"/>
      <c r="S274" s="12"/>
      <c r="T274" s="12"/>
      <c r="U274" s="12"/>
      <c r="X274" s="19" t="s">
        <v>392</v>
      </c>
      <c r="Y274" s="19" t="s">
        <v>393</v>
      </c>
      <c r="Z274" s="19" t="s">
        <v>524</v>
      </c>
      <c r="AA274" s="19" t="s">
        <v>11</v>
      </c>
      <c r="AB274" s="19"/>
      <c r="AC274" s="19"/>
      <c r="AD274" s="19"/>
    </row>
    <row r="275" spans="1:30" s="14" customFormat="1">
      <c r="A275" s="13"/>
      <c r="B275" s="13" t="s">
        <v>2404</v>
      </c>
      <c r="C275" s="13" t="s">
        <v>2405</v>
      </c>
      <c r="D275" s="13" t="s">
        <v>556</v>
      </c>
      <c r="E275" s="36"/>
      <c r="F275" s="36"/>
      <c r="G275" s="36"/>
      <c r="H275" s="36"/>
      <c r="I275" s="36"/>
      <c r="J275" s="36"/>
      <c r="K275" s="36"/>
      <c r="L275" s="36"/>
      <c r="M275" s="36"/>
      <c r="N275" s="36"/>
      <c r="O275" s="4"/>
      <c r="P275" s="36"/>
      <c r="Q275" s="36"/>
      <c r="R275" s="36"/>
      <c r="S275" s="12"/>
      <c r="T275" s="12"/>
      <c r="U275" s="12"/>
      <c r="X275" s="19" t="s">
        <v>394</v>
      </c>
      <c r="Y275" s="19" t="s">
        <v>395</v>
      </c>
      <c r="Z275" s="19" t="s">
        <v>3892</v>
      </c>
      <c r="AA275" s="19" t="s">
        <v>11</v>
      </c>
      <c r="AB275" s="19"/>
      <c r="AC275" s="19"/>
      <c r="AD275" s="19"/>
    </row>
    <row r="276" spans="1:30" s="14" customFormat="1">
      <c r="A276" s="11"/>
      <c r="B276" s="11" t="s">
        <v>3063</v>
      </c>
      <c r="C276" s="11" t="s">
        <v>3064</v>
      </c>
      <c r="D276" s="11" t="s">
        <v>556</v>
      </c>
      <c r="E276" s="3"/>
      <c r="F276" s="36"/>
      <c r="G276" s="3"/>
      <c r="H276" s="36"/>
      <c r="I276" s="36" t="str">
        <f>IF(AND(ISNUMBER(I277),ISNUMBER(I278)), I277/I278, "")</f>
        <v/>
      </c>
      <c r="J276" s="36"/>
      <c r="K276" s="36" t="str">
        <f>IF(AND(ISNUMBER(K277),ISNUMBER(K278)), K277/K278, "")</f>
        <v/>
      </c>
      <c r="L276" s="36"/>
      <c r="M276" s="36" t="str">
        <f>IF(AND(ISNUMBER(M277),ISNUMBER(M278)), M277/M278, "")</f>
        <v/>
      </c>
      <c r="N276" s="3"/>
      <c r="O276" s="5" t="str">
        <f>IF(AND(ISNUMBER(O277),ISNUMBER(O278)), O277/O278, "")</f>
        <v/>
      </c>
      <c r="P276" s="12"/>
      <c r="Q276" s="12"/>
      <c r="R276" s="12"/>
      <c r="S276" s="12"/>
      <c r="T276" s="12"/>
      <c r="U276" s="12"/>
      <c r="X276" s="19" t="s">
        <v>396</v>
      </c>
      <c r="Y276" s="19" t="s">
        <v>397</v>
      </c>
      <c r="Z276" s="19" t="s">
        <v>525</v>
      </c>
      <c r="AA276" s="19" t="s">
        <v>11</v>
      </c>
      <c r="AB276" s="19"/>
      <c r="AC276" s="19"/>
      <c r="AD276" s="19"/>
    </row>
    <row r="277" spans="1:30" s="14" customFormat="1">
      <c r="A277" s="13"/>
      <c r="B277" s="13" t="s">
        <v>3070</v>
      </c>
      <c r="C277" s="13" t="s">
        <v>3071</v>
      </c>
      <c r="D277" s="13" t="s">
        <v>556</v>
      </c>
      <c r="E277" s="36"/>
      <c r="F277" s="36"/>
      <c r="G277" s="36"/>
      <c r="H277" s="36"/>
      <c r="I277" s="36"/>
      <c r="J277" s="36"/>
      <c r="K277" s="36"/>
      <c r="L277" s="36"/>
      <c r="M277" s="36"/>
      <c r="N277" s="36"/>
      <c r="O277" s="4"/>
      <c r="P277" s="36"/>
      <c r="Q277" s="36"/>
      <c r="R277" s="36"/>
      <c r="S277" s="12"/>
      <c r="T277" s="12"/>
      <c r="U277" s="12"/>
      <c r="X277" s="19" t="s">
        <v>398</v>
      </c>
      <c r="Y277" s="19" t="s">
        <v>399</v>
      </c>
      <c r="Z277" s="19" t="s">
        <v>524</v>
      </c>
      <c r="AA277" s="19" t="s">
        <v>11</v>
      </c>
      <c r="AB277" s="19"/>
      <c r="AC277" s="19"/>
      <c r="AD277" s="19"/>
    </row>
    <row r="278" spans="1:30" s="14" customFormat="1">
      <c r="A278" s="13"/>
      <c r="B278" s="13" t="s">
        <v>3075</v>
      </c>
      <c r="C278" s="13" t="s">
        <v>3076</v>
      </c>
      <c r="D278" s="13" t="s">
        <v>556</v>
      </c>
      <c r="E278" s="36"/>
      <c r="F278" s="36"/>
      <c r="G278" s="36"/>
      <c r="H278" s="36"/>
      <c r="I278" s="36"/>
      <c r="J278" s="36"/>
      <c r="K278" s="36"/>
      <c r="L278" s="36"/>
      <c r="M278" s="36"/>
      <c r="N278" s="36"/>
      <c r="O278" s="4"/>
      <c r="P278" s="36"/>
      <c r="Q278" s="36"/>
      <c r="R278" s="36"/>
      <c r="S278" s="12"/>
      <c r="T278" s="12"/>
      <c r="U278" s="12"/>
      <c r="X278" s="19" t="s">
        <v>400</v>
      </c>
      <c r="Y278" s="19" t="s">
        <v>401</v>
      </c>
      <c r="Z278" s="19" t="s">
        <v>524</v>
      </c>
      <c r="AA278" s="19" t="s">
        <v>11</v>
      </c>
      <c r="AB278" s="19"/>
      <c r="AC278" s="19"/>
      <c r="AD278" s="19"/>
    </row>
    <row r="279" spans="1:30" s="14" customFormat="1">
      <c r="A279" s="11"/>
      <c r="B279" s="11" t="s">
        <v>3330</v>
      </c>
      <c r="C279" s="11" t="s">
        <v>3331</v>
      </c>
      <c r="D279" s="11" t="s">
        <v>556</v>
      </c>
      <c r="E279" s="3"/>
      <c r="F279" s="36"/>
      <c r="G279" s="3"/>
      <c r="H279" s="36"/>
      <c r="I279" s="36" t="str">
        <f>IF(AND(ISNUMBER(I280),ISNUMBER(I281),ISNUMBER(I282),ISNUMBER(I283),ISNUMBER(I284),ISNUMBER(I285),ISNUMBER(I286),ISNUMBER(I287)), I280+I281-I282-I283-I284-I285-I286-I287, "")</f>
        <v/>
      </c>
      <c r="J279" s="36"/>
      <c r="K279" s="36" t="str">
        <f>IF(AND(ISNUMBER(K280),ISNUMBER(K281),ISNUMBER(K282),ISNUMBER(K283),ISNUMBER(K284),ISNUMBER(K285),ISNUMBER(K286),ISNUMBER(K287)), K280+K281-K282-K283-K284-K285-K286-K287, "")</f>
        <v/>
      </c>
      <c r="L279" s="36"/>
      <c r="M279" s="36" t="str">
        <f>IF(AND(ISNUMBER(M280),ISNUMBER(M281),ISNUMBER(M282),ISNUMBER(M283),ISNUMBER(M284),ISNUMBER(M285),ISNUMBER(M286),ISNUMBER(M287)), M280+M281-M282-M283-M284-M285-M286-M287, "")</f>
        <v/>
      </c>
      <c r="N279" s="3"/>
      <c r="O279" s="5" t="str">
        <f>IF(AND(ISNUMBER(O280),ISNUMBER(O281),ISNUMBER(O282),ISNUMBER(O283),ISNUMBER(O284),ISNUMBER(O285),ISNUMBER(O286),ISNUMBER(O287)), O280+O281-O282-O283-O284-O285-O286-O287, "")</f>
        <v/>
      </c>
      <c r="P279" s="12"/>
      <c r="Q279" s="12"/>
      <c r="R279" s="12"/>
      <c r="S279" s="12"/>
      <c r="T279" s="12"/>
      <c r="U279" s="12"/>
      <c r="X279" s="19" t="s">
        <v>402</v>
      </c>
      <c r="Y279" s="19" t="s">
        <v>403</v>
      </c>
      <c r="Z279" s="19" t="s">
        <v>524</v>
      </c>
      <c r="AA279" s="19" t="s">
        <v>11</v>
      </c>
      <c r="AB279" s="19"/>
      <c r="AC279" s="19"/>
      <c r="AD279" s="19"/>
    </row>
    <row r="280" spans="1:30" s="14" customFormat="1">
      <c r="A280" s="13"/>
      <c r="B280" s="13" t="s">
        <v>3336</v>
      </c>
      <c r="C280" s="13" t="s">
        <v>3337</v>
      </c>
      <c r="D280" s="13" t="s">
        <v>556</v>
      </c>
      <c r="E280" s="36"/>
      <c r="F280" s="36"/>
      <c r="G280" s="36"/>
      <c r="H280" s="36"/>
      <c r="I280" s="36"/>
      <c r="J280" s="36"/>
      <c r="K280" s="36"/>
      <c r="L280" s="36"/>
      <c r="M280" s="36"/>
      <c r="N280" s="36"/>
      <c r="O280" s="4"/>
      <c r="P280" s="36"/>
      <c r="Q280" s="36"/>
      <c r="R280" s="36"/>
      <c r="S280" s="12"/>
      <c r="T280" s="12"/>
      <c r="U280" s="12"/>
      <c r="X280" s="19" t="s">
        <v>404</v>
      </c>
      <c r="Y280" s="19" t="s">
        <v>405</v>
      </c>
      <c r="Z280" s="19" t="s">
        <v>524</v>
      </c>
      <c r="AA280" s="19" t="s">
        <v>11</v>
      </c>
      <c r="AB280" s="19"/>
      <c r="AC280" s="19"/>
      <c r="AD280" s="19"/>
    </row>
    <row r="281" spans="1:30" s="14" customFormat="1">
      <c r="A281" s="13"/>
      <c r="B281" s="13" t="s">
        <v>3339</v>
      </c>
      <c r="C281" s="13" t="s">
        <v>3340</v>
      </c>
      <c r="D281" s="13" t="s">
        <v>556</v>
      </c>
      <c r="E281" s="36"/>
      <c r="F281" s="36"/>
      <c r="G281" s="36"/>
      <c r="H281" s="36"/>
      <c r="I281" s="36"/>
      <c r="J281" s="36"/>
      <c r="K281" s="36"/>
      <c r="L281" s="36"/>
      <c r="M281" s="36"/>
      <c r="N281" s="36"/>
      <c r="O281" s="4"/>
      <c r="P281" s="36"/>
      <c r="Q281" s="36"/>
      <c r="R281" s="36"/>
      <c r="S281" s="12"/>
      <c r="T281" s="12"/>
      <c r="U281" s="12"/>
      <c r="X281" s="19" t="s">
        <v>406</v>
      </c>
      <c r="Y281" s="19" t="s">
        <v>407</v>
      </c>
      <c r="Z281" s="19" t="s">
        <v>524</v>
      </c>
      <c r="AA281" s="19" t="s">
        <v>6</v>
      </c>
      <c r="AB281" s="19"/>
      <c r="AC281" s="19"/>
      <c r="AD281" s="19"/>
    </row>
    <row r="282" spans="1:30" s="14" customFormat="1">
      <c r="A282" s="13"/>
      <c r="B282" s="13" t="s">
        <v>3342</v>
      </c>
      <c r="C282" s="13" t="s">
        <v>3343</v>
      </c>
      <c r="D282" s="13" t="s">
        <v>556</v>
      </c>
      <c r="E282" s="36"/>
      <c r="F282" s="36"/>
      <c r="G282" s="36"/>
      <c r="H282" s="36"/>
      <c r="I282" s="36"/>
      <c r="J282" s="36"/>
      <c r="K282" s="36"/>
      <c r="L282" s="36"/>
      <c r="M282" s="36"/>
      <c r="N282" s="36"/>
      <c r="O282" s="4"/>
      <c r="P282" s="36"/>
      <c r="Q282" s="36"/>
      <c r="R282" s="36"/>
      <c r="S282" s="12"/>
      <c r="T282" s="12"/>
      <c r="U282" s="12"/>
      <c r="X282" s="19" t="s">
        <v>514</v>
      </c>
      <c r="Y282" s="19" t="s">
        <v>515</v>
      </c>
      <c r="Z282" s="19" t="s">
        <v>524</v>
      </c>
      <c r="AA282" s="19" t="s">
        <v>11</v>
      </c>
      <c r="AB282" s="19"/>
      <c r="AC282" s="19"/>
      <c r="AD282" s="19"/>
    </row>
    <row r="283" spans="1:30" s="14" customFormat="1">
      <c r="A283" s="13"/>
      <c r="B283" s="13" t="s">
        <v>3345</v>
      </c>
      <c r="C283" s="13" t="s">
        <v>3346</v>
      </c>
      <c r="D283" s="13" t="s">
        <v>556</v>
      </c>
      <c r="E283" s="36"/>
      <c r="F283" s="36"/>
      <c r="G283" s="36"/>
      <c r="H283" s="36"/>
      <c r="I283" s="36"/>
      <c r="J283" s="36"/>
      <c r="K283" s="36"/>
      <c r="L283" s="36"/>
      <c r="M283" s="36"/>
      <c r="N283" s="36"/>
      <c r="O283" s="4"/>
      <c r="P283" s="36"/>
      <c r="Q283" s="36"/>
      <c r="R283" s="36"/>
      <c r="S283" s="12"/>
      <c r="T283" s="12"/>
      <c r="U283" s="12"/>
      <c r="X283" s="19" t="s">
        <v>408</v>
      </c>
      <c r="Y283" s="19" t="s">
        <v>409</v>
      </c>
      <c r="Z283" s="19" t="s">
        <v>524</v>
      </c>
      <c r="AA283" s="19" t="s">
        <v>11</v>
      </c>
      <c r="AB283" s="19"/>
      <c r="AC283" s="19"/>
      <c r="AD283" s="19"/>
    </row>
    <row r="284" spans="1:30" s="14" customFormat="1">
      <c r="A284" s="13"/>
      <c r="B284" s="13" t="s">
        <v>3348</v>
      </c>
      <c r="C284" s="13" t="s">
        <v>3349</v>
      </c>
      <c r="D284" s="13" t="s">
        <v>556</v>
      </c>
      <c r="E284" s="36"/>
      <c r="F284" s="36"/>
      <c r="G284" s="36"/>
      <c r="H284" s="36"/>
      <c r="I284" s="36"/>
      <c r="J284" s="36"/>
      <c r="K284" s="36"/>
      <c r="L284" s="36"/>
      <c r="M284" s="36"/>
      <c r="N284" s="36"/>
      <c r="O284" s="4"/>
      <c r="P284" s="36"/>
      <c r="Q284" s="36"/>
      <c r="R284" s="36"/>
      <c r="S284" s="12"/>
      <c r="T284" s="12"/>
      <c r="U284" s="12"/>
      <c r="X284" s="19" t="s">
        <v>410</v>
      </c>
      <c r="Y284" s="19" t="s">
        <v>411</v>
      </c>
      <c r="Z284" s="19" t="s">
        <v>524</v>
      </c>
      <c r="AA284" s="19" t="s">
        <v>11</v>
      </c>
      <c r="AB284" s="19"/>
      <c r="AC284" s="19"/>
      <c r="AD284" s="19"/>
    </row>
    <row r="285" spans="1:30" s="14" customFormat="1">
      <c r="A285" s="13"/>
      <c r="B285" s="13" t="s">
        <v>3351</v>
      </c>
      <c r="C285" s="13" t="s">
        <v>3352</v>
      </c>
      <c r="D285" s="13" t="s">
        <v>556</v>
      </c>
      <c r="E285" s="36"/>
      <c r="F285" s="36"/>
      <c r="G285" s="36"/>
      <c r="H285" s="36"/>
      <c r="I285" s="36"/>
      <c r="J285" s="36"/>
      <c r="K285" s="36"/>
      <c r="L285" s="36"/>
      <c r="M285" s="36"/>
      <c r="N285" s="36"/>
      <c r="O285" s="4"/>
      <c r="P285" s="36"/>
      <c r="Q285" s="36"/>
      <c r="R285" s="36"/>
      <c r="S285" s="12"/>
      <c r="T285" s="12"/>
      <c r="U285" s="12"/>
      <c r="X285" s="19" t="s">
        <v>412</v>
      </c>
      <c r="Y285" s="19" t="s">
        <v>413</v>
      </c>
      <c r="Z285" s="19" t="s">
        <v>524</v>
      </c>
      <c r="AA285" s="19" t="s">
        <v>16</v>
      </c>
      <c r="AB285" s="19"/>
      <c r="AC285" s="19"/>
      <c r="AD285" s="19"/>
    </row>
    <row r="286" spans="1:30" s="14" customFormat="1">
      <c r="A286" s="13"/>
      <c r="B286" s="13" t="s">
        <v>3354</v>
      </c>
      <c r="C286" s="13" t="s">
        <v>3355</v>
      </c>
      <c r="D286" s="13" t="s">
        <v>556</v>
      </c>
      <c r="E286" s="36"/>
      <c r="F286" s="36"/>
      <c r="G286" s="36"/>
      <c r="H286" s="36"/>
      <c r="I286" s="36"/>
      <c r="J286" s="36"/>
      <c r="K286" s="36"/>
      <c r="L286" s="36"/>
      <c r="M286" s="36"/>
      <c r="N286" s="36"/>
      <c r="O286" s="4"/>
      <c r="P286" s="36"/>
      <c r="Q286" s="36"/>
      <c r="R286" s="36"/>
      <c r="S286" s="12"/>
      <c r="T286" s="12"/>
      <c r="U286" s="12"/>
      <c r="X286" s="19" t="s">
        <v>414</v>
      </c>
      <c r="Y286" s="19" t="s">
        <v>415</v>
      </c>
      <c r="Z286" s="19" t="s">
        <v>525</v>
      </c>
      <c r="AA286" s="19" t="s">
        <v>11</v>
      </c>
      <c r="AB286" s="19"/>
      <c r="AC286" s="19"/>
      <c r="AD286" s="19"/>
    </row>
    <row r="287" spans="1:30" s="14" customFormat="1">
      <c r="A287" s="13"/>
      <c r="B287" s="13" t="s">
        <v>3357</v>
      </c>
      <c r="C287" s="13" t="s">
        <v>3358</v>
      </c>
      <c r="D287" s="13" t="s">
        <v>556</v>
      </c>
      <c r="E287" s="36"/>
      <c r="F287" s="36"/>
      <c r="G287" s="36"/>
      <c r="H287" s="36"/>
      <c r="I287" s="36"/>
      <c r="J287" s="36"/>
      <c r="K287" s="36"/>
      <c r="L287" s="36"/>
      <c r="M287" s="36"/>
      <c r="N287" s="36"/>
      <c r="O287" s="4"/>
      <c r="P287" s="36"/>
      <c r="Q287" s="36"/>
      <c r="R287" s="36"/>
      <c r="S287" s="12"/>
      <c r="T287" s="12"/>
      <c r="U287" s="12"/>
      <c r="X287" s="19" t="s">
        <v>516</v>
      </c>
      <c r="Y287" s="19" t="s">
        <v>517</v>
      </c>
      <c r="Z287" s="19" t="s">
        <v>524</v>
      </c>
      <c r="AA287" s="19" t="s">
        <v>11</v>
      </c>
      <c r="AB287" s="19"/>
      <c r="AC287" s="19"/>
      <c r="AD287" s="19"/>
    </row>
    <row r="288" spans="1:30" s="14" customFormat="1">
      <c r="A288" s="11"/>
      <c r="B288" s="11" t="s">
        <v>3395</v>
      </c>
      <c r="C288" s="11" t="s">
        <v>3396</v>
      </c>
      <c r="D288" s="11" t="s">
        <v>556</v>
      </c>
      <c r="E288" s="3"/>
      <c r="F288" s="36"/>
      <c r="G288" s="3"/>
      <c r="H288" s="36"/>
      <c r="I288" s="36" t="str">
        <f>IF(AND(ISNUMBER(I289),ISNUMBER(I290)), I289/I290, "")</f>
        <v/>
      </c>
      <c r="J288" s="36"/>
      <c r="K288" s="36" t="str">
        <f>IF(AND(ISNUMBER(K289),ISNUMBER(K290)), K289/K290, "")</f>
        <v/>
      </c>
      <c r="L288" s="36"/>
      <c r="M288" s="36" t="str">
        <f>IF(AND(ISNUMBER(M289),ISNUMBER(M290)), M289/M290, "")</f>
        <v/>
      </c>
      <c r="N288" s="3"/>
      <c r="O288" s="5" t="str">
        <f>IF(AND(ISNUMBER(O289),ISNUMBER(O290)), O289/O290, "")</f>
        <v/>
      </c>
      <c r="P288" s="12"/>
      <c r="Q288" s="12"/>
      <c r="R288" s="12"/>
      <c r="S288" s="12"/>
      <c r="T288" s="12"/>
      <c r="U288" s="12"/>
      <c r="X288" s="19" t="s">
        <v>416</v>
      </c>
      <c r="Y288" s="19" t="s">
        <v>417</v>
      </c>
      <c r="Z288" s="19" t="s">
        <v>524</v>
      </c>
      <c r="AA288" s="19" t="s">
        <v>11</v>
      </c>
      <c r="AB288" s="19"/>
      <c r="AC288" s="19"/>
      <c r="AD288" s="19"/>
    </row>
    <row r="289" spans="1:30" s="14" customFormat="1">
      <c r="A289" s="13"/>
      <c r="B289" s="13" t="s">
        <v>3402</v>
      </c>
      <c r="C289" s="13" t="s">
        <v>3403</v>
      </c>
      <c r="D289" s="13" t="s">
        <v>556</v>
      </c>
      <c r="E289" s="36"/>
      <c r="F289" s="36"/>
      <c r="G289" s="36"/>
      <c r="H289" s="36"/>
      <c r="I289" s="36"/>
      <c r="J289" s="36"/>
      <c r="K289" s="36"/>
      <c r="L289" s="36"/>
      <c r="M289" s="36"/>
      <c r="N289" s="36"/>
      <c r="O289" s="4"/>
      <c r="P289" s="36"/>
      <c r="Q289" s="36"/>
      <c r="R289" s="36"/>
      <c r="S289" s="12"/>
      <c r="T289" s="12"/>
      <c r="U289" s="12"/>
      <c r="X289" s="19" t="s">
        <v>418</v>
      </c>
      <c r="Y289" s="19" t="s">
        <v>419</v>
      </c>
      <c r="Z289" s="19" t="s">
        <v>525</v>
      </c>
      <c r="AA289" s="19" t="s">
        <v>11</v>
      </c>
      <c r="AB289" s="19"/>
      <c r="AC289" s="19"/>
      <c r="AD289" s="19"/>
    </row>
    <row r="290" spans="1:30" s="14" customFormat="1">
      <c r="A290" s="13"/>
      <c r="B290" s="13" t="s">
        <v>3405</v>
      </c>
      <c r="C290" s="13" t="s">
        <v>3406</v>
      </c>
      <c r="D290" s="13" t="s">
        <v>556</v>
      </c>
      <c r="E290" s="36"/>
      <c r="F290" s="36"/>
      <c r="G290" s="36"/>
      <c r="H290" s="36"/>
      <c r="I290" s="36"/>
      <c r="J290" s="36"/>
      <c r="K290" s="36"/>
      <c r="L290" s="36"/>
      <c r="M290" s="36"/>
      <c r="N290" s="36"/>
      <c r="O290" s="4"/>
      <c r="P290" s="36"/>
      <c r="Q290" s="36"/>
      <c r="R290" s="36"/>
      <c r="S290" s="12"/>
      <c r="T290" s="12"/>
      <c r="U290" s="12"/>
      <c r="X290" s="19" t="s">
        <v>518</v>
      </c>
      <c r="Y290" s="19" t="s">
        <v>519</v>
      </c>
      <c r="Z290" s="19" t="s">
        <v>525</v>
      </c>
      <c r="AA290" s="19" t="s">
        <v>23</v>
      </c>
      <c r="AB290" s="19"/>
      <c r="AC290" s="19"/>
      <c r="AD290" s="19"/>
    </row>
    <row r="291" spans="1:30" s="14" customFormat="1" ht="30">
      <c r="A291" s="11"/>
      <c r="B291" s="11" t="s">
        <v>3456</v>
      </c>
      <c r="C291" s="11" t="s">
        <v>3457</v>
      </c>
      <c r="D291" s="11" t="s">
        <v>556</v>
      </c>
      <c r="E291" s="3"/>
      <c r="F291" s="36"/>
      <c r="G291" s="3"/>
      <c r="H291" s="36"/>
      <c r="I291" s="36" t="str">
        <f>IF(AND(ISNUMBER(I292),ISNUMBER(I293),ISNUMBER(I294),ISNUMBER(I295)), (I292+I293+I294)/I295, "")</f>
        <v/>
      </c>
      <c r="J291" s="36"/>
      <c r="K291" s="36" t="str">
        <f>IF(AND(ISNUMBER(K292),ISNUMBER(K293),ISNUMBER(K294),ISNUMBER(K295)), (K292+K293+K294)/K295, "")</f>
        <v/>
      </c>
      <c r="L291" s="36"/>
      <c r="M291" s="36" t="str">
        <f>IF(AND(ISNUMBER(M292),ISNUMBER(M293),ISNUMBER(M294),ISNUMBER(M295)), (M292+M293+M294)/M295, "")</f>
        <v/>
      </c>
      <c r="N291" s="3"/>
      <c r="O291" s="5" t="str">
        <f>IF(AND(ISNUMBER(O292),ISNUMBER(O293),ISNUMBER(O294),ISNUMBER(O295)), (O292+O293+O294)/O295, "")</f>
        <v/>
      </c>
      <c r="P291" s="12"/>
      <c r="Q291" s="12"/>
      <c r="R291" s="12"/>
      <c r="S291" s="12"/>
      <c r="T291" s="12"/>
      <c r="U291" s="12"/>
      <c r="X291" s="19" t="s">
        <v>520</v>
      </c>
      <c r="Y291" s="19" t="s">
        <v>521</v>
      </c>
      <c r="Z291" s="19" t="s">
        <v>524</v>
      </c>
      <c r="AA291" s="19" t="s">
        <v>442</v>
      </c>
      <c r="AB291" s="19"/>
      <c r="AC291" s="19"/>
      <c r="AD291" s="19"/>
    </row>
    <row r="292" spans="1:30" s="14" customFormat="1">
      <c r="A292" s="13"/>
      <c r="B292" s="13" t="s">
        <v>3461</v>
      </c>
      <c r="C292" s="13" t="s">
        <v>3462</v>
      </c>
      <c r="D292" s="13" t="s">
        <v>556</v>
      </c>
      <c r="E292" s="36"/>
      <c r="F292" s="36"/>
      <c r="G292" s="36"/>
      <c r="H292" s="36"/>
      <c r="I292" s="36"/>
      <c r="J292" s="36"/>
      <c r="K292" s="36"/>
      <c r="L292" s="36"/>
      <c r="M292" s="36"/>
      <c r="N292" s="36"/>
      <c r="O292" s="4"/>
      <c r="P292" s="36"/>
      <c r="Q292" s="36"/>
      <c r="R292" s="36"/>
      <c r="S292" s="12"/>
      <c r="T292" s="12"/>
      <c r="U292" s="12"/>
      <c r="X292" s="19" t="s">
        <v>420</v>
      </c>
      <c r="Y292" s="19" t="s">
        <v>421</v>
      </c>
      <c r="Z292" s="19" t="s">
        <v>524</v>
      </c>
      <c r="AA292" s="19" t="s">
        <v>16</v>
      </c>
      <c r="AB292" s="19"/>
      <c r="AC292" s="19"/>
      <c r="AD292" s="19"/>
    </row>
    <row r="293" spans="1:30" s="14" customFormat="1">
      <c r="A293" s="13"/>
      <c r="B293" s="13" t="s">
        <v>3464</v>
      </c>
      <c r="C293" s="13" t="s">
        <v>3465</v>
      </c>
      <c r="D293" s="13" t="s">
        <v>556</v>
      </c>
      <c r="E293" s="36"/>
      <c r="F293" s="36"/>
      <c r="G293" s="36"/>
      <c r="H293" s="36"/>
      <c r="I293" s="36"/>
      <c r="J293" s="36"/>
      <c r="K293" s="36"/>
      <c r="L293" s="36"/>
      <c r="M293" s="36"/>
      <c r="N293" s="36"/>
      <c r="O293" s="4"/>
      <c r="P293" s="36"/>
      <c r="Q293" s="36"/>
      <c r="R293" s="36"/>
      <c r="S293" s="12"/>
      <c r="T293" s="12"/>
      <c r="U293" s="12"/>
      <c r="X293" s="19" t="s">
        <v>422</v>
      </c>
      <c r="Y293" s="19" t="s">
        <v>423</v>
      </c>
      <c r="Z293" s="19" t="s">
        <v>525</v>
      </c>
      <c r="AA293" s="19" t="s">
        <v>23</v>
      </c>
      <c r="AB293" s="19"/>
      <c r="AC293" s="19"/>
      <c r="AD293" s="19"/>
    </row>
    <row r="294" spans="1:30" s="14" customFormat="1">
      <c r="A294" s="13"/>
      <c r="B294" s="13" t="s">
        <v>3467</v>
      </c>
      <c r="C294" s="13" t="s">
        <v>3468</v>
      </c>
      <c r="D294" s="13" t="s">
        <v>556</v>
      </c>
      <c r="E294" s="36"/>
      <c r="F294" s="36"/>
      <c r="G294" s="36"/>
      <c r="H294" s="36"/>
      <c r="I294" s="36"/>
      <c r="J294" s="36"/>
      <c r="K294" s="36"/>
      <c r="L294" s="36"/>
      <c r="M294" s="36"/>
      <c r="N294" s="36"/>
      <c r="O294" s="4"/>
      <c r="P294" s="36"/>
      <c r="Q294" s="36"/>
      <c r="R294" s="36"/>
      <c r="S294" s="12"/>
      <c r="T294" s="12"/>
      <c r="U294" s="12"/>
      <c r="X294" s="19" t="s">
        <v>424</v>
      </c>
      <c r="Y294" s="19" t="s">
        <v>425</v>
      </c>
      <c r="Z294" s="19" t="s">
        <v>525</v>
      </c>
      <c r="AA294" s="19" t="s">
        <v>26</v>
      </c>
      <c r="AB294" s="19"/>
      <c r="AC294" s="19"/>
      <c r="AD294" s="19"/>
    </row>
    <row r="295" spans="1:30" s="14" customFormat="1">
      <c r="A295" s="13"/>
      <c r="B295" s="13" t="s">
        <v>3470</v>
      </c>
      <c r="C295" s="13" t="s">
        <v>3471</v>
      </c>
      <c r="D295" s="13" t="s">
        <v>556</v>
      </c>
      <c r="E295" s="36"/>
      <c r="F295" s="36"/>
      <c r="G295" s="36"/>
      <c r="H295" s="36"/>
      <c r="I295" s="36"/>
      <c r="J295" s="36"/>
      <c r="K295" s="36"/>
      <c r="L295" s="36"/>
      <c r="M295" s="36"/>
      <c r="N295" s="36"/>
      <c r="O295" s="4"/>
      <c r="P295" s="36"/>
      <c r="Q295" s="36"/>
      <c r="R295" s="36"/>
      <c r="S295" s="12"/>
      <c r="T295" s="12"/>
      <c r="U295" s="12"/>
      <c r="X295" s="19" t="s">
        <v>426</v>
      </c>
      <c r="Y295" s="19" t="s">
        <v>427</v>
      </c>
      <c r="Z295" s="19" t="s">
        <v>525</v>
      </c>
      <c r="AA295" s="19" t="s">
        <v>89</v>
      </c>
      <c r="AB295" s="19"/>
      <c r="AC295" s="19"/>
      <c r="AD295" s="19"/>
    </row>
    <row r="296" spans="1:30" s="14" customFormat="1">
      <c r="A296" s="11"/>
      <c r="B296" s="11" t="s">
        <v>3550</v>
      </c>
      <c r="C296" s="11" t="s">
        <v>3551</v>
      </c>
      <c r="D296" s="11" t="s">
        <v>556</v>
      </c>
      <c r="E296" s="3"/>
      <c r="F296" s="36"/>
      <c r="G296" s="3"/>
      <c r="H296" s="36"/>
      <c r="I296" s="36" t="str">
        <f>IF(AND(ISNUMBER(I297),ISNUMBER(I298)), I297/I298, "")</f>
        <v/>
      </c>
      <c r="J296" s="36"/>
      <c r="K296" s="36" t="str">
        <f>IF(AND(ISNUMBER(K297),ISNUMBER(K298)), K297/K298, "")</f>
        <v/>
      </c>
      <c r="L296" s="36"/>
      <c r="M296" s="36" t="str">
        <f>IF(AND(ISNUMBER(M297),ISNUMBER(M298)), M297/M298, "")</f>
        <v/>
      </c>
      <c r="N296" s="3"/>
      <c r="O296" s="5" t="str">
        <f>IF(AND(ISNUMBER(O297),ISNUMBER(O298)), O297/O298, "")</f>
        <v/>
      </c>
      <c r="P296" s="12"/>
      <c r="Q296" s="12"/>
      <c r="R296" s="12"/>
      <c r="S296" s="12"/>
      <c r="T296" s="12"/>
      <c r="U296" s="12"/>
      <c r="X296" s="19" t="s">
        <v>428</v>
      </c>
      <c r="Y296" s="19" t="s">
        <v>429</v>
      </c>
      <c r="Z296" s="19" t="s">
        <v>524</v>
      </c>
      <c r="AA296" s="19" t="s">
        <v>16</v>
      </c>
      <c r="AB296" s="19"/>
      <c r="AC296" s="19"/>
      <c r="AD296" s="19"/>
    </row>
    <row r="297" spans="1:30" s="14" customFormat="1">
      <c r="A297" s="13"/>
      <c r="B297" s="13" t="s">
        <v>3557</v>
      </c>
      <c r="C297" s="13" t="s">
        <v>3558</v>
      </c>
      <c r="D297" s="13" t="s">
        <v>556</v>
      </c>
      <c r="E297" s="36"/>
      <c r="F297" s="36"/>
      <c r="G297" s="36"/>
      <c r="H297" s="36"/>
      <c r="I297" s="36"/>
      <c r="J297" s="36"/>
      <c r="K297" s="36"/>
      <c r="L297" s="36"/>
      <c r="M297" s="36"/>
      <c r="N297" s="36"/>
      <c r="O297" s="4"/>
      <c r="P297" s="36"/>
      <c r="Q297" s="36"/>
      <c r="R297" s="36"/>
      <c r="S297" s="12"/>
      <c r="T297" s="12"/>
      <c r="U297" s="12"/>
      <c r="X297" s="19" t="s">
        <v>430</v>
      </c>
      <c r="Y297" s="19" t="s">
        <v>431</v>
      </c>
      <c r="Z297" s="19" t="s">
        <v>524</v>
      </c>
      <c r="AA297" s="19" t="s">
        <v>26</v>
      </c>
      <c r="AB297" s="19"/>
      <c r="AC297" s="19"/>
      <c r="AD297" s="19"/>
    </row>
    <row r="298" spans="1:30" s="14" customFormat="1">
      <c r="A298" s="13"/>
      <c r="B298" s="13" t="s">
        <v>3560</v>
      </c>
      <c r="C298" s="13" t="s">
        <v>3561</v>
      </c>
      <c r="D298" s="13" t="s">
        <v>556</v>
      </c>
      <c r="E298" s="36"/>
      <c r="F298" s="36"/>
      <c r="G298" s="36"/>
      <c r="H298" s="36"/>
      <c r="I298" s="36"/>
      <c r="J298" s="36"/>
      <c r="K298" s="36"/>
      <c r="L298" s="36"/>
      <c r="M298" s="36"/>
      <c r="N298" s="36"/>
      <c r="O298" s="4"/>
      <c r="P298" s="36"/>
      <c r="Q298" s="36"/>
      <c r="R298" s="36"/>
      <c r="S298" s="12"/>
      <c r="T298" s="12"/>
      <c r="U298" s="12"/>
      <c r="X298" s="19" t="s">
        <v>432</v>
      </c>
      <c r="Y298" s="19" t="s">
        <v>433</v>
      </c>
      <c r="Z298" s="19" t="s">
        <v>525</v>
      </c>
      <c r="AA298" s="19" t="s">
        <v>62</v>
      </c>
      <c r="AB298" s="19"/>
      <c r="AC298" s="19"/>
      <c r="AD298" s="19"/>
    </row>
    <row r="299" spans="1:30" s="14" customFormat="1">
      <c r="A299" s="11"/>
      <c r="B299" s="11" t="s">
        <v>3574</v>
      </c>
      <c r="C299" s="11" t="s">
        <v>3575</v>
      </c>
      <c r="D299" s="11" t="s">
        <v>556</v>
      </c>
      <c r="E299" s="3"/>
      <c r="F299" s="36"/>
      <c r="G299" s="3"/>
      <c r="H299" s="36"/>
      <c r="I299" s="36" t="str">
        <f>IF(AND(ISNUMBER(I300),ISNUMBER(I301)), I300/I301, "")</f>
        <v/>
      </c>
      <c r="J299" s="36"/>
      <c r="K299" s="36" t="str">
        <f>IF(AND(ISNUMBER(K300),ISNUMBER(K301)), K300/K301, "")</f>
        <v/>
      </c>
      <c r="L299" s="36"/>
      <c r="M299" s="36" t="str">
        <f>IF(AND(ISNUMBER(M300),ISNUMBER(M301)), M300/M301, "")</f>
        <v/>
      </c>
      <c r="N299" s="3"/>
      <c r="O299" s="5" t="str">
        <f>IF(AND(ISNUMBER(O300),ISNUMBER(O301)), O300/O301, "")</f>
        <v/>
      </c>
      <c r="P299" s="12"/>
      <c r="Q299" s="12"/>
      <c r="R299" s="12"/>
      <c r="S299" s="12"/>
      <c r="T299" s="12"/>
      <c r="U299" s="12"/>
      <c r="X299" s="19" t="s">
        <v>522</v>
      </c>
      <c r="Y299" s="19" t="s">
        <v>523</v>
      </c>
      <c r="Z299" s="19" t="s">
        <v>525</v>
      </c>
      <c r="AA299" s="19" t="s">
        <v>6</v>
      </c>
      <c r="AB299" s="19"/>
      <c r="AC299" s="19"/>
      <c r="AD299" s="19"/>
    </row>
    <row r="300" spans="1:30" s="14" customFormat="1">
      <c r="A300" s="13"/>
      <c r="B300" s="13" t="s">
        <v>3581</v>
      </c>
      <c r="C300" s="13" t="s">
        <v>3582</v>
      </c>
      <c r="D300" s="13" t="s">
        <v>556</v>
      </c>
      <c r="E300" s="36"/>
      <c r="F300" s="36"/>
      <c r="G300" s="36"/>
      <c r="H300" s="36"/>
      <c r="I300" s="36"/>
      <c r="J300" s="36"/>
      <c r="K300" s="36"/>
      <c r="L300" s="36"/>
      <c r="M300" s="36"/>
      <c r="N300" s="36"/>
      <c r="O300" s="4"/>
      <c r="P300" s="36"/>
      <c r="Q300" s="36"/>
      <c r="R300" s="36"/>
      <c r="S300" s="12"/>
      <c r="T300" s="12"/>
      <c r="U300" s="12"/>
      <c r="X300" s="19" t="s">
        <v>434</v>
      </c>
      <c r="Y300" s="19" t="s">
        <v>435</v>
      </c>
      <c r="Z300" s="19" t="s">
        <v>525</v>
      </c>
      <c r="AA300" s="19" t="s">
        <v>11</v>
      </c>
      <c r="AB300" s="19"/>
      <c r="AC300" s="19"/>
      <c r="AD300" s="19"/>
    </row>
    <row r="301" spans="1:30" s="14" customFormat="1">
      <c r="A301" s="13"/>
      <c r="B301" s="13" t="s">
        <v>3584</v>
      </c>
      <c r="C301" s="13" t="s">
        <v>3561</v>
      </c>
      <c r="D301" s="13" t="s">
        <v>556</v>
      </c>
      <c r="E301" s="36"/>
      <c r="F301" s="36"/>
      <c r="G301" s="36"/>
      <c r="H301" s="36"/>
      <c r="I301" s="36"/>
      <c r="J301" s="36"/>
      <c r="K301" s="36"/>
      <c r="L301" s="36"/>
      <c r="M301" s="36"/>
      <c r="N301" s="36"/>
      <c r="O301" s="4"/>
      <c r="P301" s="36"/>
      <c r="Q301" s="36"/>
      <c r="R301" s="36"/>
      <c r="S301" s="12"/>
      <c r="T301" s="12"/>
      <c r="U301" s="12"/>
      <c r="X301" s="19"/>
      <c r="Y301" s="19"/>
      <c r="Z301" s="19"/>
      <c r="AA301" s="19"/>
      <c r="AB301" s="19"/>
      <c r="AC301" s="19"/>
      <c r="AD301" s="19"/>
    </row>
    <row r="302" spans="1:30" s="14" customFormat="1">
      <c r="A302" s="11"/>
      <c r="B302" s="11" t="s">
        <v>3586</v>
      </c>
      <c r="C302" s="11" t="s">
        <v>3587</v>
      </c>
      <c r="D302" s="11" t="s">
        <v>556</v>
      </c>
      <c r="E302" s="3"/>
      <c r="F302" s="36"/>
      <c r="G302" s="3"/>
      <c r="H302" s="36"/>
      <c r="I302" s="36" t="str">
        <f>IF(AND(ISNUMBER(I303),ISNUMBER(I304),ISNUMBER(I305)), I303/(I304+I305), "")</f>
        <v/>
      </c>
      <c r="J302" s="36"/>
      <c r="K302" s="36" t="str">
        <f>IF(AND(ISNUMBER(K303),ISNUMBER(K304),ISNUMBER(K305)), K303/(K304+K305), "")</f>
        <v/>
      </c>
      <c r="L302" s="36"/>
      <c r="M302" s="36" t="str">
        <f>IF(AND(ISNUMBER(M303),ISNUMBER(M304),ISNUMBER(M305)), M303/(M304+M305), "")</f>
        <v/>
      </c>
      <c r="N302" s="3"/>
      <c r="O302" s="5" t="str">
        <f>IF(AND(ISNUMBER(O303),ISNUMBER(O304),ISNUMBER(O305)), O303/(O304+O305), "")</f>
        <v/>
      </c>
      <c r="P302" s="12"/>
      <c r="Q302" s="12"/>
      <c r="R302" s="12"/>
      <c r="S302" s="12"/>
      <c r="T302" s="12"/>
      <c r="U302" s="12"/>
      <c r="X302" s="19"/>
      <c r="Y302" s="19"/>
      <c r="Z302" s="19"/>
      <c r="AA302" s="19"/>
      <c r="AB302" s="19"/>
      <c r="AC302" s="19"/>
      <c r="AD302" s="19"/>
    </row>
    <row r="303" spans="1:30" s="14" customFormat="1">
      <c r="A303" s="13"/>
      <c r="B303" s="13" t="s">
        <v>3591</v>
      </c>
      <c r="C303" s="13" t="s">
        <v>3592</v>
      </c>
      <c r="D303" s="13" t="s">
        <v>556</v>
      </c>
      <c r="E303" s="36"/>
      <c r="F303" s="36"/>
      <c r="G303" s="36"/>
      <c r="H303" s="36"/>
      <c r="I303" s="36"/>
      <c r="J303" s="36"/>
      <c r="K303" s="36"/>
      <c r="L303" s="36"/>
      <c r="M303" s="36"/>
      <c r="N303" s="36"/>
      <c r="O303" s="4"/>
      <c r="P303" s="36"/>
      <c r="Q303" s="36"/>
      <c r="R303" s="36"/>
      <c r="S303" s="12"/>
      <c r="T303" s="12"/>
      <c r="U303" s="12"/>
      <c r="X303" s="19"/>
      <c r="Y303" s="19"/>
      <c r="Z303" s="19"/>
      <c r="AA303" s="19"/>
      <c r="AB303" s="19"/>
      <c r="AC303" s="19"/>
      <c r="AD303" s="19"/>
    </row>
    <row r="304" spans="1:30" s="14" customFormat="1">
      <c r="A304" s="13"/>
      <c r="B304" s="13" t="s">
        <v>3593</v>
      </c>
      <c r="C304" s="13" t="s">
        <v>3594</v>
      </c>
      <c r="D304" s="13" t="s">
        <v>556</v>
      </c>
      <c r="E304" s="36"/>
      <c r="F304" s="36"/>
      <c r="G304" s="36"/>
      <c r="H304" s="36"/>
      <c r="I304" s="36"/>
      <c r="J304" s="36"/>
      <c r="K304" s="36"/>
      <c r="L304" s="36"/>
      <c r="M304" s="36"/>
      <c r="N304" s="36"/>
      <c r="O304" s="4"/>
      <c r="P304" s="36"/>
      <c r="Q304" s="36"/>
      <c r="R304" s="36"/>
      <c r="S304" s="12"/>
      <c r="T304" s="12"/>
      <c r="U304" s="12"/>
      <c r="X304" s="19"/>
      <c r="Y304" s="19"/>
      <c r="Z304" s="19"/>
      <c r="AA304" s="19"/>
      <c r="AB304" s="19"/>
      <c r="AC304" s="19"/>
      <c r="AD304" s="19"/>
    </row>
    <row r="305" spans="1:30" s="14" customFormat="1">
      <c r="A305" s="13"/>
      <c r="B305" s="13" t="s">
        <v>3596</v>
      </c>
      <c r="C305" s="13" t="s">
        <v>3597</v>
      </c>
      <c r="D305" s="13" t="s">
        <v>556</v>
      </c>
      <c r="E305" s="36"/>
      <c r="F305" s="36"/>
      <c r="G305" s="36"/>
      <c r="H305" s="36"/>
      <c r="I305" s="36"/>
      <c r="J305" s="36"/>
      <c r="K305" s="36"/>
      <c r="L305" s="36"/>
      <c r="M305" s="36"/>
      <c r="N305" s="36"/>
      <c r="O305" s="4"/>
      <c r="P305" s="36"/>
      <c r="Q305" s="36"/>
      <c r="R305" s="36"/>
      <c r="S305" s="12"/>
      <c r="T305" s="12"/>
      <c r="U305" s="12"/>
      <c r="X305" s="19"/>
      <c r="Y305" s="19"/>
      <c r="Z305" s="19"/>
      <c r="AA305" s="19"/>
      <c r="AB305" s="19"/>
      <c r="AC305" s="19"/>
      <c r="AD305" s="19"/>
    </row>
    <row r="306" spans="1:30" s="14" customFormat="1" ht="30">
      <c r="A306" s="11"/>
      <c r="B306" s="11" t="s">
        <v>3612</v>
      </c>
      <c r="C306" s="11" t="s">
        <v>3613</v>
      </c>
      <c r="D306" s="11" t="s">
        <v>556</v>
      </c>
      <c r="E306" s="3"/>
      <c r="F306" s="36"/>
      <c r="G306" s="3"/>
      <c r="H306" s="36"/>
      <c r="I306" s="36" t="str">
        <f>IF(AND(ISNUMBER(I307),ISNUMBER(I308),ISNUMBER(I309)), I307/(I308+I309), "")</f>
        <v/>
      </c>
      <c r="J306" s="36"/>
      <c r="K306" s="36" t="str">
        <f>IF(AND(ISNUMBER(K307),ISNUMBER(K308),ISNUMBER(K309)), K307/(K308+K309), "")</f>
        <v/>
      </c>
      <c r="L306" s="36"/>
      <c r="M306" s="36" t="str">
        <f>IF(AND(ISNUMBER(M307),ISNUMBER(M308),ISNUMBER(M309)), M307/(M308+M309), "")</f>
        <v/>
      </c>
      <c r="N306" s="3"/>
      <c r="O306" s="5" t="str">
        <f>IF(AND(ISNUMBER(O307),ISNUMBER(O308),ISNUMBER(O309)), O307/(O308+O309), "")</f>
        <v/>
      </c>
      <c r="P306" s="12"/>
      <c r="Q306" s="12"/>
      <c r="R306" s="12"/>
      <c r="S306" s="12"/>
      <c r="T306" s="12"/>
      <c r="U306" s="12"/>
      <c r="X306" s="19"/>
      <c r="Y306" s="19"/>
      <c r="Z306" s="19"/>
      <c r="AA306" s="19"/>
      <c r="AB306" s="19"/>
      <c r="AC306" s="19"/>
      <c r="AD306" s="19"/>
    </row>
    <row r="307" spans="1:30" s="14" customFormat="1">
      <c r="A307" s="13"/>
      <c r="B307" s="13" t="s">
        <v>3618</v>
      </c>
      <c r="C307" s="13" t="s">
        <v>3619</v>
      </c>
      <c r="D307" s="13" t="s">
        <v>556</v>
      </c>
      <c r="E307" s="36"/>
      <c r="F307" s="36"/>
      <c r="G307" s="36"/>
      <c r="H307" s="36"/>
      <c r="I307" s="36"/>
      <c r="J307" s="36"/>
      <c r="K307" s="36"/>
      <c r="L307" s="36"/>
      <c r="M307" s="36"/>
      <c r="N307" s="36"/>
      <c r="O307" s="4"/>
      <c r="P307" s="36"/>
      <c r="Q307" s="36"/>
      <c r="R307" s="36"/>
      <c r="S307" s="12"/>
      <c r="T307" s="12"/>
      <c r="U307" s="12"/>
      <c r="X307" s="19"/>
      <c r="Y307" s="19"/>
      <c r="Z307" s="19"/>
      <c r="AA307" s="19"/>
      <c r="AB307" s="19"/>
      <c r="AC307" s="19"/>
      <c r="AD307" s="19"/>
    </row>
    <row r="308" spans="1:30" s="14" customFormat="1">
      <c r="A308" s="13"/>
      <c r="B308" s="13" t="s">
        <v>3621</v>
      </c>
      <c r="C308" s="13" t="s">
        <v>3622</v>
      </c>
      <c r="D308" s="13" t="s">
        <v>556</v>
      </c>
      <c r="E308" s="36"/>
      <c r="F308" s="36"/>
      <c r="G308" s="36"/>
      <c r="H308" s="36"/>
      <c r="I308" s="36"/>
      <c r="J308" s="36"/>
      <c r="K308" s="36"/>
      <c r="L308" s="36"/>
      <c r="M308" s="36"/>
      <c r="N308" s="36"/>
      <c r="O308" s="4"/>
      <c r="P308" s="36"/>
      <c r="Q308" s="36"/>
      <c r="R308" s="36"/>
      <c r="S308" s="12"/>
      <c r="T308" s="12"/>
      <c r="U308" s="12"/>
      <c r="X308" s="19"/>
      <c r="Y308" s="19"/>
      <c r="Z308" s="19"/>
      <c r="AA308" s="19"/>
      <c r="AB308" s="19"/>
      <c r="AC308" s="19"/>
      <c r="AD308" s="19"/>
    </row>
    <row r="309" spans="1:30" s="14" customFormat="1">
      <c r="A309" s="13"/>
      <c r="B309" s="13" t="s">
        <v>3624</v>
      </c>
      <c r="C309" s="13" t="s">
        <v>3625</v>
      </c>
      <c r="D309" s="13" t="s">
        <v>556</v>
      </c>
      <c r="E309" s="36"/>
      <c r="F309" s="36"/>
      <c r="G309" s="36"/>
      <c r="H309" s="36"/>
      <c r="I309" s="36"/>
      <c r="J309" s="36"/>
      <c r="K309" s="36"/>
      <c r="L309" s="36"/>
      <c r="M309" s="36"/>
      <c r="N309" s="36"/>
      <c r="O309" s="4"/>
      <c r="P309" s="36"/>
      <c r="Q309" s="36"/>
      <c r="R309" s="36"/>
      <c r="S309" s="12"/>
      <c r="T309" s="12"/>
      <c r="U309" s="12"/>
      <c r="X309" s="19"/>
      <c r="Y309" s="19"/>
      <c r="Z309" s="19"/>
      <c r="AA309" s="19"/>
      <c r="AB309" s="19"/>
      <c r="AC309" s="19"/>
      <c r="AD309" s="19"/>
    </row>
    <row r="310" spans="1:30" s="14" customFormat="1">
      <c r="A310" s="11"/>
      <c r="B310" s="11" t="s">
        <v>3770</v>
      </c>
      <c r="C310" s="11" t="s">
        <v>3771</v>
      </c>
      <c r="D310" s="11" t="s">
        <v>556</v>
      </c>
      <c r="E310" s="3"/>
      <c r="F310" s="36"/>
      <c r="G310" s="3"/>
      <c r="H310" s="36"/>
      <c r="I310" s="36" t="str">
        <f>IF(AND(ISNUMBER(I311),ISNUMBER(I312)), (I311-I312)/I311, "")</f>
        <v/>
      </c>
      <c r="J310" s="36"/>
      <c r="K310" s="36" t="str">
        <f>IF(AND(ISNUMBER(K311),ISNUMBER(K312)), (K311-K312)/K311, "")</f>
        <v/>
      </c>
      <c r="L310" s="36"/>
      <c r="M310" s="36" t="str">
        <f>IF(AND(ISNUMBER(M311),ISNUMBER(M312)), (M311-M312)/M311, "")</f>
        <v/>
      </c>
      <c r="N310" s="3"/>
      <c r="O310" s="5" t="str">
        <f>IF(AND(ISNUMBER(O311),ISNUMBER(O312)), (O311-O312)/O311, "")</f>
        <v/>
      </c>
      <c r="P310" s="12"/>
      <c r="Q310" s="12"/>
      <c r="R310" s="12"/>
      <c r="S310" s="12"/>
      <c r="T310" s="12"/>
      <c r="U310" s="12"/>
      <c r="X310" s="19"/>
      <c r="Y310" s="19"/>
      <c r="Z310" s="19"/>
      <c r="AA310" s="19"/>
      <c r="AB310" s="19"/>
      <c r="AC310" s="19"/>
      <c r="AD310" s="19"/>
    </row>
    <row r="311" spans="1:30" s="14" customFormat="1">
      <c r="A311" s="13"/>
      <c r="B311" s="13" t="s">
        <v>3777</v>
      </c>
      <c r="C311" s="13" t="s">
        <v>3778</v>
      </c>
      <c r="D311" s="13" t="s">
        <v>556</v>
      </c>
      <c r="E311" s="36"/>
      <c r="F311" s="36"/>
      <c r="G311" s="36"/>
      <c r="H311" s="36"/>
      <c r="I311" s="36"/>
      <c r="J311" s="36"/>
      <c r="K311" s="36"/>
      <c r="L311" s="36"/>
      <c r="M311" s="36"/>
      <c r="N311" s="36"/>
      <c r="O311" s="4"/>
      <c r="P311" s="36"/>
      <c r="Q311" s="36"/>
      <c r="R311" s="36"/>
      <c r="S311" s="12"/>
      <c r="T311" s="12"/>
      <c r="U311" s="12"/>
      <c r="X311" s="19"/>
      <c r="Y311" s="19"/>
      <c r="Z311" s="19"/>
      <c r="AA311" s="19"/>
      <c r="AB311" s="19"/>
      <c r="AC311" s="19"/>
      <c r="AD311" s="19"/>
    </row>
    <row r="312" spans="1:30" s="14" customFormat="1">
      <c r="A312" s="13"/>
      <c r="B312" s="13" t="s">
        <v>3781</v>
      </c>
      <c r="C312" s="13" t="s">
        <v>3782</v>
      </c>
      <c r="D312" s="13" t="s">
        <v>556</v>
      </c>
      <c r="E312" s="36"/>
      <c r="F312" s="36"/>
      <c r="G312" s="36"/>
      <c r="H312" s="36"/>
      <c r="I312" s="36"/>
      <c r="J312" s="36"/>
      <c r="K312" s="36"/>
      <c r="L312" s="36"/>
      <c r="M312" s="36"/>
      <c r="N312" s="36"/>
      <c r="O312" s="4"/>
      <c r="P312" s="36"/>
      <c r="Q312" s="36"/>
      <c r="R312" s="36"/>
      <c r="S312" s="12"/>
      <c r="T312" s="12"/>
      <c r="U312" s="12"/>
      <c r="X312" s="19"/>
      <c r="Y312" s="19"/>
      <c r="Z312" s="19"/>
      <c r="AA312" s="19"/>
      <c r="AB312" s="19"/>
      <c r="AC312" s="19"/>
      <c r="AD312" s="19"/>
    </row>
    <row r="313" spans="1:30" s="14" customFormat="1">
      <c r="A313" s="11"/>
      <c r="B313" s="11" t="s">
        <v>3784</v>
      </c>
      <c r="C313" s="11" t="s">
        <v>3785</v>
      </c>
      <c r="D313" s="11" t="s">
        <v>556</v>
      </c>
      <c r="E313" s="3"/>
      <c r="F313" s="36"/>
      <c r="G313" s="3"/>
      <c r="H313" s="36"/>
      <c r="I313" s="36" t="str">
        <f>IF(AND(ISNUMBER(I314),ISNUMBER(I315)), (I314-I315)/I314, "")</f>
        <v/>
      </c>
      <c r="J313" s="36"/>
      <c r="K313" s="36" t="str">
        <f>IF(AND(ISNUMBER(K314),ISNUMBER(K315)), (K314-K315)/K314, "")</f>
        <v/>
      </c>
      <c r="L313" s="36"/>
      <c r="M313" s="36" t="str">
        <f>IF(AND(ISNUMBER(M314),ISNUMBER(M315)), (M314-M315)/M314, "")</f>
        <v/>
      </c>
      <c r="N313" s="3"/>
      <c r="O313" s="5" t="str">
        <f>IF(AND(ISNUMBER(O314),ISNUMBER(O315)), (O314-O315)/O314, "")</f>
        <v/>
      </c>
      <c r="P313" s="12"/>
      <c r="Q313" s="12"/>
      <c r="R313" s="12"/>
      <c r="S313" s="12"/>
      <c r="T313" s="12"/>
      <c r="U313" s="12"/>
      <c r="X313" s="19"/>
      <c r="Y313" s="19"/>
      <c r="Z313" s="19"/>
      <c r="AA313" s="19"/>
      <c r="AB313" s="19"/>
      <c r="AC313" s="19"/>
      <c r="AD313" s="19"/>
    </row>
    <row r="314" spans="1:30" s="14" customFormat="1">
      <c r="A314" s="13"/>
      <c r="B314" s="13" t="s">
        <v>3789</v>
      </c>
      <c r="C314" s="13" t="s">
        <v>3790</v>
      </c>
      <c r="D314" s="13" t="s">
        <v>556</v>
      </c>
      <c r="E314" s="36"/>
      <c r="F314" s="36"/>
      <c r="G314" s="36"/>
      <c r="H314" s="36"/>
      <c r="I314" s="36"/>
      <c r="J314" s="36"/>
      <c r="K314" s="36"/>
      <c r="L314" s="36"/>
      <c r="M314" s="36"/>
      <c r="N314" s="36"/>
      <c r="O314" s="4"/>
      <c r="P314" s="36"/>
      <c r="Q314" s="36"/>
      <c r="R314" s="36"/>
      <c r="S314" s="12"/>
      <c r="T314" s="12"/>
      <c r="U314" s="12"/>
      <c r="X314" s="19"/>
      <c r="Y314" s="19"/>
      <c r="Z314" s="19"/>
      <c r="AA314" s="19"/>
      <c r="AB314" s="19"/>
      <c r="AC314" s="19"/>
      <c r="AD314" s="19"/>
    </row>
    <row r="315" spans="1:30" s="14" customFormat="1">
      <c r="A315" s="13"/>
      <c r="B315" s="13" t="s">
        <v>3792</v>
      </c>
      <c r="C315" s="13" t="s">
        <v>3793</v>
      </c>
      <c r="D315" s="13" t="s">
        <v>556</v>
      </c>
      <c r="E315" s="36"/>
      <c r="F315" s="36"/>
      <c r="G315" s="36"/>
      <c r="H315" s="36"/>
      <c r="I315" s="36"/>
      <c r="J315" s="36"/>
      <c r="K315" s="36"/>
      <c r="L315" s="36"/>
      <c r="M315" s="36"/>
      <c r="N315" s="36"/>
      <c r="O315" s="4"/>
      <c r="P315" s="36"/>
      <c r="Q315" s="36"/>
      <c r="R315" s="36"/>
      <c r="S315" s="12"/>
      <c r="T315" s="12"/>
      <c r="U315" s="12"/>
      <c r="X315" s="19"/>
      <c r="Y315" s="19"/>
      <c r="Z315" s="19"/>
      <c r="AA315" s="19"/>
      <c r="AB315" s="19"/>
      <c r="AC315" s="19"/>
      <c r="AD315" s="19"/>
    </row>
    <row r="316" spans="1:30" s="14" customFormat="1">
      <c r="A316" s="11"/>
      <c r="B316" s="11" t="s">
        <v>3795</v>
      </c>
      <c r="C316" s="11" t="s">
        <v>3796</v>
      </c>
      <c r="D316" s="11" t="s">
        <v>556</v>
      </c>
      <c r="E316" s="3"/>
      <c r="F316" s="36"/>
      <c r="G316" s="3"/>
      <c r="H316" s="36"/>
      <c r="I316" s="36" t="str">
        <f>IF(AND(ISNUMBER(I317),ISNUMBER(I318)), (I317-I318)/I317, "")</f>
        <v/>
      </c>
      <c r="J316" s="36"/>
      <c r="K316" s="36" t="str">
        <f>IF(AND(ISNUMBER(K317),ISNUMBER(K318)), (K317-K318)/K317, "")</f>
        <v/>
      </c>
      <c r="L316" s="36"/>
      <c r="M316" s="36" t="str">
        <f>IF(AND(ISNUMBER(M317),ISNUMBER(M318)), (M317-M318)/M317, "")</f>
        <v/>
      </c>
      <c r="N316" s="3"/>
      <c r="O316" s="5" t="str">
        <f>IF(AND(ISNUMBER(O317),ISNUMBER(O318)), (O317-O318)/O317, "")</f>
        <v/>
      </c>
      <c r="P316" s="12"/>
      <c r="Q316" s="12"/>
      <c r="R316" s="12"/>
      <c r="S316" s="12"/>
      <c r="T316" s="12"/>
      <c r="U316" s="12"/>
      <c r="X316" s="19"/>
      <c r="Y316" s="19"/>
      <c r="Z316" s="19"/>
      <c r="AA316" s="19"/>
      <c r="AB316" s="19"/>
      <c r="AC316" s="19"/>
      <c r="AD316" s="19"/>
    </row>
    <row r="317" spans="1:30" s="14" customFormat="1">
      <c r="A317" s="13"/>
      <c r="B317" s="13" t="s">
        <v>3799</v>
      </c>
      <c r="C317" s="13" t="s">
        <v>3800</v>
      </c>
      <c r="D317" s="13" t="s">
        <v>556</v>
      </c>
      <c r="E317" s="36"/>
      <c r="F317" s="36"/>
      <c r="G317" s="36"/>
      <c r="H317" s="36"/>
      <c r="I317" s="36"/>
      <c r="J317" s="36"/>
      <c r="K317" s="36"/>
      <c r="L317" s="36"/>
      <c r="M317" s="36"/>
      <c r="N317" s="36"/>
      <c r="O317" s="4"/>
      <c r="P317" s="36"/>
      <c r="Q317" s="36"/>
      <c r="R317" s="36"/>
      <c r="S317" s="12"/>
      <c r="T317" s="12"/>
      <c r="U317" s="12"/>
      <c r="X317" s="19"/>
      <c r="Y317" s="19"/>
      <c r="Z317" s="19"/>
      <c r="AA317" s="19"/>
      <c r="AB317" s="19"/>
      <c r="AC317" s="19"/>
      <c r="AD317" s="19"/>
    </row>
    <row r="318" spans="1:30" s="14" customFormat="1" ht="30">
      <c r="A318" s="13"/>
      <c r="B318" s="13" t="s">
        <v>3802</v>
      </c>
      <c r="C318" s="13" t="s">
        <v>3803</v>
      </c>
      <c r="D318" s="13" t="s">
        <v>556</v>
      </c>
      <c r="E318" s="36"/>
      <c r="F318" s="36"/>
      <c r="G318" s="36"/>
      <c r="H318" s="36"/>
      <c r="I318" s="36"/>
      <c r="J318" s="36"/>
      <c r="K318" s="36"/>
      <c r="L318" s="36"/>
      <c r="M318" s="36"/>
      <c r="N318" s="36"/>
      <c r="O318" s="4"/>
      <c r="P318" s="36"/>
      <c r="Q318" s="36"/>
      <c r="R318" s="36"/>
      <c r="S318" s="12"/>
      <c r="T318" s="12"/>
      <c r="U318" s="12"/>
      <c r="X318" s="19"/>
      <c r="Y318" s="19"/>
      <c r="Z318" s="19"/>
      <c r="AA318" s="19"/>
      <c r="AB318" s="19"/>
      <c r="AC318" s="19"/>
      <c r="AD318" s="19"/>
    </row>
    <row r="319" spans="1:30" s="14" customFormat="1">
      <c r="A319" s="11"/>
      <c r="B319" s="11" t="s">
        <v>3805</v>
      </c>
      <c r="C319" s="11" t="s">
        <v>3806</v>
      </c>
      <c r="D319" s="11" t="s">
        <v>556</v>
      </c>
      <c r="E319" s="3"/>
      <c r="F319" s="36"/>
      <c r="G319" s="3"/>
      <c r="H319" s="36"/>
      <c r="I319" s="36" t="str">
        <f>IF(AND(ISNUMBER(I320),ISNUMBER(I321)), (I320-I321)/I320, "")</f>
        <v/>
      </c>
      <c r="J319" s="36"/>
      <c r="K319" s="36" t="str">
        <f>IF(AND(ISNUMBER(K320),ISNUMBER(K321)), (K320-K321)/K320, "")</f>
        <v/>
      </c>
      <c r="L319" s="36"/>
      <c r="M319" s="36" t="str">
        <f>IF(AND(ISNUMBER(M320),ISNUMBER(M321)), (M320-M321)/M320, "")</f>
        <v/>
      </c>
      <c r="N319" s="3"/>
      <c r="O319" s="5" t="str">
        <f>IF(AND(ISNUMBER(O320),ISNUMBER(O321)), (O320-O321)/O320, "")</f>
        <v/>
      </c>
      <c r="P319" s="12"/>
      <c r="Q319" s="12"/>
      <c r="R319" s="12"/>
      <c r="S319" s="12"/>
      <c r="T319" s="12"/>
      <c r="U319" s="12"/>
      <c r="X319" s="19"/>
      <c r="Y319" s="19"/>
      <c r="Z319" s="19"/>
      <c r="AA319" s="19"/>
      <c r="AB319" s="19"/>
      <c r="AC319" s="19"/>
      <c r="AD319" s="19"/>
    </row>
    <row r="320" spans="1:30" s="14" customFormat="1">
      <c r="A320" s="13"/>
      <c r="B320" s="13" t="s">
        <v>3809</v>
      </c>
      <c r="C320" s="13" t="s">
        <v>3810</v>
      </c>
      <c r="D320" s="13" t="s">
        <v>556</v>
      </c>
      <c r="E320" s="36"/>
      <c r="F320" s="36"/>
      <c r="G320" s="36"/>
      <c r="H320" s="36"/>
      <c r="I320" s="36"/>
      <c r="J320" s="36"/>
      <c r="K320" s="36"/>
      <c r="L320" s="36"/>
      <c r="M320" s="36"/>
      <c r="N320" s="36"/>
      <c r="O320" s="4"/>
      <c r="P320" s="36"/>
      <c r="Q320" s="36"/>
      <c r="R320" s="36"/>
      <c r="S320" s="12"/>
      <c r="T320" s="12"/>
      <c r="U320" s="12"/>
      <c r="X320" s="19"/>
      <c r="Y320" s="19"/>
      <c r="Z320" s="19"/>
      <c r="AA320" s="19"/>
      <c r="AB320" s="19"/>
      <c r="AC320" s="19"/>
      <c r="AD320" s="19"/>
    </row>
    <row r="321" spans="1:30" s="14" customFormat="1">
      <c r="A321" s="13"/>
      <c r="B321" s="13" t="s">
        <v>3812</v>
      </c>
      <c r="C321" s="13" t="s">
        <v>3813</v>
      </c>
      <c r="D321" s="13" t="s">
        <v>556</v>
      </c>
      <c r="E321" s="36"/>
      <c r="F321" s="36"/>
      <c r="G321" s="36"/>
      <c r="H321" s="36"/>
      <c r="I321" s="36"/>
      <c r="J321" s="36"/>
      <c r="K321" s="36"/>
      <c r="L321" s="36"/>
      <c r="M321" s="36"/>
      <c r="N321" s="36"/>
      <c r="O321" s="4"/>
      <c r="P321" s="36"/>
      <c r="Q321" s="36"/>
      <c r="R321" s="36"/>
      <c r="S321" s="12"/>
      <c r="T321" s="12"/>
      <c r="U321" s="12"/>
      <c r="X321" s="19"/>
      <c r="Y321" s="19"/>
      <c r="Z321" s="19"/>
      <c r="AA321" s="19"/>
      <c r="AB321" s="19"/>
      <c r="AC321" s="19"/>
      <c r="AD321" s="19"/>
    </row>
    <row r="322" spans="1:30" s="14" customFormat="1" ht="15.75">
      <c r="A322" s="47"/>
      <c r="B322" s="9" t="s">
        <v>556</v>
      </c>
      <c r="C322" s="9" t="s">
        <v>4748</v>
      </c>
      <c r="D322" s="10" t="s">
        <v>556</v>
      </c>
      <c r="E322" s="10"/>
      <c r="F322" s="10"/>
      <c r="G322" s="10"/>
      <c r="H322" s="10"/>
      <c r="I322" s="10"/>
      <c r="J322" s="10"/>
      <c r="K322" s="10"/>
      <c r="L322" s="10"/>
      <c r="M322" s="10"/>
      <c r="N322" s="10"/>
      <c r="O322" s="10"/>
      <c r="P322" s="10"/>
      <c r="Q322" s="10"/>
      <c r="R322" s="10"/>
      <c r="S322" s="10"/>
      <c r="T322" s="10"/>
      <c r="U322" s="10"/>
      <c r="X322" s="19"/>
      <c r="Y322" s="19"/>
      <c r="Z322" s="19"/>
      <c r="AA322" s="19"/>
      <c r="AB322" s="19"/>
      <c r="AC322" s="19"/>
      <c r="AD322" s="19"/>
    </row>
    <row r="323" spans="1:30" s="14" customFormat="1">
      <c r="A323" s="11"/>
      <c r="B323" s="11" t="s">
        <v>896</v>
      </c>
      <c r="C323" s="11" t="s">
        <v>897</v>
      </c>
      <c r="D323" s="11" t="s">
        <v>556</v>
      </c>
      <c r="E323" s="3"/>
      <c r="F323" s="3"/>
      <c r="G323" s="36"/>
      <c r="H323" s="36"/>
      <c r="I323" s="36" t="str">
        <f>IF(AND(ISNUMBER(I324),ISNUMBER(I325)), (I324-I325)/I324, "")</f>
        <v/>
      </c>
      <c r="J323" s="36"/>
      <c r="K323" s="36" t="str">
        <f>IF(AND(ISNUMBER(K324),ISNUMBER(K325)), (K324-K325)/K324, "")</f>
        <v/>
      </c>
      <c r="L323" s="36"/>
      <c r="M323" s="36" t="str">
        <f>IF(AND(ISNUMBER(M324),ISNUMBER(M325)), (M324-M325)/M324, "")</f>
        <v/>
      </c>
      <c r="N323" s="36"/>
      <c r="O323" s="5" t="str">
        <f>IF(AND(ISNUMBER(O324),ISNUMBER(O325)), (O324-O325)/O324, "")</f>
        <v/>
      </c>
      <c r="P323" s="36"/>
      <c r="Q323" s="36"/>
      <c r="R323" s="12"/>
      <c r="S323" s="12"/>
      <c r="T323" s="12"/>
      <c r="U323" s="12"/>
      <c r="X323" s="19"/>
      <c r="Y323" s="19"/>
      <c r="Z323" s="19"/>
      <c r="AA323" s="19"/>
      <c r="AB323" s="19"/>
      <c r="AC323" s="19"/>
      <c r="AD323" s="19"/>
    </row>
    <row r="324" spans="1:30" s="14" customFormat="1">
      <c r="A324" s="13"/>
      <c r="B324" s="13" t="s">
        <v>905</v>
      </c>
      <c r="C324" s="13" t="s">
        <v>906</v>
      </c>
      <c r="D324" s="13" t="s">
        <v>556</v>
      </c>
      <c r="E324" s="36"/>
      <c r="F324" s="36"/>
      <c r="G324" s="36"/>
      <c r="H324" s="36"/>
      <c r="I324" s="36"/>
      <c r="J324" s="36"/>
      <c r="K324" s="36"/>
      <c r="L324" s="36"/>
      <c r="M324" s="36"/>
      <c r="N324" s="36"/>
      <c r="O324" s="4"/>
      <c r="P324" s="36"/>
      <c r="Q324" s="36"/>
      <c r="R324" s="36"/>
      <c r="S324" s="12"/>
      <c r="T324" s="12"/>
      <c r="U324" s="12"/>
      <c r="X324" s="19"/>
      <c r="Y324" s="19"/>
      <c r="Z324" s="19"/>
      <c r="AA324" s="19"/>
      <c r="AB324" s="19"/>
      <c r="AC324" s="19"/>
      <c r="AD324" s="19"/>
    </row>
    <row r="325" spans="1:30" s="14" customFormat="1">
      <c r="A325" s="13"/>
      <c r="B325" s="13" t="s">
        <v>910</v>
      </c>
      <c r="C325" s="13" t="s">
        <v>911</v>
      </c>
      <c r="D325" s="13" t="s">
        <v>556</v>
      </c>
      <c r="E325" s="36"/>
      <c r="F325" s="36"/>
      <c r="G325" s="36"/>
      <c r="H325" s="36"/>
      <c r="I325" s="36"/>
      <c r="J325" s="36"/>
      <c r="K325" s="36"/>
      <c r="L325" s="36"/>
      <c r="M325" s="36"/>
      <c r="N325" s="36"/>
      <c r="O325" s="4"/>
      <c r="P325" s="36"/>
      <c r="Q325" s="36"/>
      <c r="R325" s="36"/>
      <c r="S325" s="12"/>
      <c r="T325" s="12"/>
      <c r="U325" s="12"/>
      <c r="X325" s="19"/>
      <c r="Y325" s="19"/>
      <c r="Z325" s="19"/>
      <c r="AA325" s="19"/>
      <c r="AB325" s="19"/>
      <c r="AC325" s="19"/>
      <c r="AD325" s="19"/>
    </row>
    <row r="326" spans="1:30" s="14" customFormat="1">
      <c r="A326" s="11"/>
      <c r="B326" s="11" t="s">
        <v>1260</v>
      </c>
      <c r="C326" s="11" t="s">
        <v>1261</v>
      </c>
      <c r="D326" s="11" t="s">
        <v>556</v>
      </c>
      <c r="E326" s="3"/>
      <c r="F326" s="3"/>
      <c r="G326" s="36"/>
      <c r="H326" s="36"/>
      <c r="I326" s="36" t="str">
        <f>IF(AND(ISNUMBER(I327),ISNUMBER(I328)), I327/I328, "")</f>
        <v/>
      </c>
      <c r="J326" s="36"/>
      <c r="K326" s="36" t="str">
        <f>IF(AND(ISNUMBER(K327),ISNUMBER(K328)), K327/K328, "")</f>
        <v/>
      </c>
      <c r="L326" s="36"/>
      <c r="M326" s="36" t="str">
        <f>IF(AND(ISNUMBER(M327),ISNUMBER(M328)), M327/M328, "")</f>
        <v/>
      </c>
      <c r="N326" s="36"/>
      <c r="O326" s="5" t="str">
        <f>IF(AND(ISNUMBER(O327),ISNUMBER(O328)), O327/O328, "")</f>
        <v/>
      </c>
      <c r="P326" s="36"/>
      <c r="Q326" s="36"/>
      <c r="R326" s="12"/>
      <c r="S326" s="12"/>
      <c r="T326" s="12"/>
      <c r="U326" s="12"/>
      <c r="X326" s="19"/>
      <c r="Y326" s="19"/>
      <c r="Z326" s="19"/>
      <c r="AA326" s="19"/>
      <c r="AB326" s="19"/>
      <c r="AC326" s="19"/>
      <c r="AD326" s="19"/>
    </row>
    <row r="327" spans="1:30" s="14" customFormat="1" ht="30">
      <c r="A327" s="13"/>
      <c r="B327" s="13" t="s">
        <v>1267</v>
      </c>
      <c r="C327" s="13" t="s">
        <v>1268</v>
      </c>
      <c r="D327" s="13" t="s">
        <v>556</v>
      </c>
      <c r="E327" s="36"/>
      <c r="F327" s="36"/>
      <c r="G327" s="36"/>
      <c r="H327" s="36"/>
      <c r="I327" s="36"/>
      <c r="J327" s="36"/>
      <c r="K327" s="36"/>
      <c r="L327" s="36"/>
      <c r="M327" s="36"/>
      <c r="N327" s="36"/>
      <c r="O327" s="4"/>
      <c r="P327" s="36"/>
      <c r="Q327" s="36"/>
      <c r="R327" s="36"/>
      <c r="S327" s="12"/>
      <c r="T327" s="12"/>
      <c r="U327" s="12"/>
      <c r="X327" s="19"/>
      <c r="Y327" s="19"/>
      <c r="Z327" s="19"/>
      <c r="AA327" s="19"/>
      <c r="AB327" s="19"/>
      <c r="AC327" s="19"/>
      <c r="AD327" s="19"/>
    </row>
    <row r="328" spans="1:30" s="14" customFormat="1">
      <c r="A328" s="13"/>
      <c r="B328" s="13" t="s">
        <v>1273</v>
      </c>
      <c r="C328" s="13" t="s">
        <v>1274</v>
      </c>
      <c r="D328" s="13" t="s">
        <v>556</v>
      </c>
      <c r="E328" s="36"/>
      <c r="F328" s="36"/>
      <c r="G328" s="36"/>
      <c r="H328" s="36"/>
      <c r="I328" s="36"/>
      <c r="J328" s="36"/>
      <c r="K328" s="36"/>
      <c r="L328" s="36"/>
      <c r="M328" s="36"/>
      <c r="N328" s="36"/>
      <c r="O328" s="4"/>
      <c r="P328" s="36"/>
      <c r="Q328" s="36"/>
      <c r="R328" s="36"/>
      <c r="S328" s="12"/>
      <c r="T328" s="12"/>
      <c r="U328" s="12"/>
      <c r="X328" s="19"/>
      <c r="Y328" s="19"/>
      <c r="Z328" s="19"/>
      <c r="AA328" s="19"/>
      <c r="AB328" s="19"/>
      <c r="AC328" s="19"/>
      <c r="AD328" s="19"/>
    </row>
    <row r="329" spans="1:30" s="14" customFormat="1">
      <c r="A329" s="11"/>
      <c r="B329" s="11" t="s">
        <v>1618</v>
      </c>
      <c r="C329" s="11" t="s">
        <v>1619</v>
      </c>
      <c r="D329" s="11" t="s">
        <v>556</v>
      </c>
      <c r="E329" s="3"/>
      <c r="F329" s="3"/>
      <c r="G329" s="36"/>
      <c r="H329" s="36"/>
      <c r="I329" s="36" t="str">
        <f>IF(AND(ISNUMBER(I330),ISNUMBER(I331)), I330/I331, "")</f>
        <v/>
      </c>
      <c r="J329" s="36"/>
      <c r="K329" s="36" t="str">
        <f>IF(AND(ISNUMBER(K330),ISNUMBER(K331)), K330/K331, "")</f>
        <v/>
      </c>
      <c r="L329" s="36"/>
      <c r="M329" s="36" t="str">
        <f>IF(AND(ISNUMBER(M330),ISNUMBER(M331)), M330/M331, "")</f>
        <v/>
      </c>
      <c r="N329" s="36"/>
      <c r="O329" s="5" t="str">
        <f>IF(AND(ISNUMBER(O330),ISNUMBER(O331)), O330/O331, "")</f>
        <v/>
      </c>
      <c r="P329" s="36"/>
      <c r="Q329" s="36"/>
      <c r="R329" s="12"/>
      <c r="S329" s="12"/>
      <c r="T329" s="12"/>
      <c r="U329" s="12"/>
      <c r="X329" s="19"/>
      <c r="Y329" s="19"/>
      <c r="Z329" s="19"/>
      <c r="AA329" s="19"/>
      <c r="AB329" s="19"/>
      <c r="AC329" s="19"/>
      <c r="AD329" s="19"/>
    </row>
    <row r="330" spans="1:30" s="14" customFormat="1">
      <c r="A330" s="13"/>
      <c r="B330" s="13" t="s">
        <v>1625</v>
      </c>
      <c r="C330" s="13" t="s">
        <v>1626</v>
      </c>
      <c r="D330" s="13" t="s">
        <v>556</v>
      </c>
      <c r="E330" s="36"/>
      <c r="F330" s="36"/>
      <c r="G330" s="36"/>
      <c r="H330" s="36"/>
      <c r="I330" s="36"/>
      <c r="J330" s="36"/>
      <c r="K330" s="36"/>
      <c r="L330" s="36"/>
      <c r="M330" s="36"/>
      <c r="N330" s="36"/>
      <c r="O330" s="4"/>
      <c r="P330" s="36"/>
      <c r="Q330" s="36"/>
      <c r="R330" s="36"/>
      <c r="S330" s="12"/>
      <c r="T330" s="12"/>
      <c r="U330" s="12"/>
      <c r="X330" s="19"/>
      <c r="Y330" s="19"/>
      <c r="Z330" s="19"/>
      <c r="AA330" s="19"/>
      <c r="AB330" s="19"/>
      <c r="AC330" s="19"/>
      <c r="AD330" s="19"/>
    </row>
    <row r="331" spans="1:30" s="14" customFormat="1">
      <c r="A331" s="13"/>
      <c r="B331" s="13" t="s">
        <v>1629</v>
      </c>
      <c r="C331" s="13" t="s">
        <v>1630</v>
      </c>
      <c r="D331" s="13" t="s">
        <v>556</v>
      </c>
      <c r="E331" s="36"/>
      <c r="F331" s="36"/>
      <c r="G331" s="36"/>
      <c r="H331" s="36"/>
      <c r="I331" s="36"/>
      <c r="J331" s="36"/>
      <c r="K331" s="36"/>
      <c r="L331" s="36"/>
      <c r="M331" s="36"/>
      <c r="N331" s="36"/>
      <c r="O331" s="4"/>
      <c r="P331" s="36"/>
      <c r="Q331" s="36"/>
      <c r="R331" s="36"/>
      <c r="S331" s="12"/>
      <c r="T331" s="12"/>
      <c r="U331" s="12"/>
      <c r="X331" s="19"/>
      <c r="Y331" s="19"/>
      <c r="Z331" s="19"/>
      <c r="AA331" s="19"/>
      <c r="AB331" s="19"/>
      <c r="AC331" s="19"/>
      <c r="AD331" s="19"/>
    </row>
    <row r="332" spans="1:30" s="14" customFormat="1">
      <c r="A332" s="11"/>
      <c r="B332" s="11" t="s">
        <v>1633</v>
      </c>
      <c r="C332" s="11" t="s">
        <v>1634</v>
      </c>
      <c r="D332" s="11" t="s">
        <v>556</v>
      </c>
      <c r="E332" s="3"/>
      <c r="F332" s="3"/>
      <c r="G332" s="36"/>
      <c r="H332" s="36"/>
      <c r="I332" s="36" t="str">
        <f>IF(AND(ISNUMBER(I333),ISNUMBER(I334)), I333/I334, "")</f>
        <v/>
      </c>
      <c r="J332" s="36"/>
      <c r="K332" s="36" t="str">
        <f>IF(AND(ISNUMBER(K333),ISNUMBER(K334)), K333/K334, "")</f>
        <v/>
      </c>
      <c r="L332" s="36"/>
      <c r="M332" s="36" t="str">
        <f>IF(AND(ISNUMBER(M333),ISNUMBER(M334)), M333/M334, "")</f>
        <v/>
      </c>
      <c r="N332" s="36"/>
      <c r="O332" s="5" t="str">
        <f>IF(AND(ISNUMBER(O333),ISNUMBER(O334)), O333/O334, "")</f>
        <v/>
      </c>
      <c r="P332" s="36"/>
      <c r="Q332" s="36"/>
      <c r="R332" s="12"/>
      <c r="S332" s="12"/>
      <c r="T332" s="12"/>
      <c r="U332" s="12"/>
      <c r="X332" s="19"/>
      <c r="Y332" s="19"/>
      <c r="Z332" s="19"/>
      <c r="AA332" s="19"/>
      <c r="AB332" s="19"/>
      <c r="AC332" s="19"/>
      <c r="AD332" s="19"/>
    </row>
    <row r="333" spans="1:30" s="14" customFormat="1">
      <c r="A333" s="13"/>
      <c r="B333" s="13" t="s">
        <v>1639</v>
      </c>
      <c r="C333" s="13" t="s">
        <v>1640</v>
      </c>
      <c r="D333" s="13" t="s">
        <v>556</v>
      </c>
      <c r="E333" s="36"/>
      <c r="F333" s="36"/>
      <c r="G333" s="36"/>
      <c r="H333" s="36"/>
      <c r="I333" s="36"/>
      <c r="J333" s="36"/>
      <c r="K333" s="36"/>
      <c r="L333" s="36"/>
      <c r="M333" s="36"/>
      <c r="N333" s="36"/>
      <c r="O333" s="4"/>
      <c r="P333" s="36"/>
      <c r="Q333" s="36"/>
      <c r="R333" s="36"/>
      <c r="S333" s="12"/>
      <c r="T333" s="12"/>
      <c r="U333" s="12"/>
      <c r="X333" s="19"/>
      <c r="Y333" s="19"/>
      <c r="Z333" s="19"/>
      <c r="AA333" s="19"/>
      <c r="AB333" s="19"/>
      <c r="AC333" s="19"/>
      <c r="AD333" s="19"/>
    </row>
    <row r="334" spans="1:30" s="14" customFormat="1">
      <c r="A334" s="13"/>
      <c r="B334" s="13" t="s">
        <v>1643</v>
      </c>
      <c r="C334" s="13" t="s">
        <v>1644</v>
      </c>
      <c r="D334" s="13" t="s">
        <v>556</v>
      </c>
      <c r="E334" s="36"/>
      <c r="F334" s="36"/>
      <c r="G334" s="36"/>
      <c r="H334" s="36"/>
      <c r="I334" s="36"/>
      <c r="J334" s="36"/>
      <c r="K334" s="36"/>
      <c r="L334" s="36"/>
      <c r="M334" s="36"/>
      <c r="N334" s="36"/>
      <c r="O334" s="4"/>
      <c r="P334" s="36"/>
      <c r="Q334" s="36"/>
      <c r="R334" s="36"/>
      <c r="S334" s="12"/>
      <c r="T334" s="12"/>
      <c r="U334" s="12"/>
      <c r="X334" s="19"/>
      <c r="Y334" s="19"/>
      <c r="Z334" s="19"/>
      <c r="AA334" s="19"/>
      <c r="AB334" s="19"/>
      <c r="AC334" s="19"/>
      <c r="AD334" s="19"/>
    </row>
    <row r="335" spans="1:30" s="14" customFormat="1">
      <c r="A335" s="11"/>
      <c r="B335" s="11" t="s">
        <v>1648</v>
      </c>
      <c r="C335" s="11" t="s">
        <v>1649</v>
      </c>
      <c r="D335" s="11" t="s">
        <v>556</v>
      </c>
      <c r="E335" s="3"/>
      <c r="F335" s="3"/>
      <c r="G335" s="36"/>
      <c r="H335" s="36"/>
      <c r="I335" s="36" t="str">
        <f>IF(AND(ISNUMBER(I336),ISNUMBER(I337)), I336/I337, "")</f>
        <v/>
      </c>
      <c r="J335" s="36"/>
      <c r="K335" s="36" t="str">
        <f>IF(AND(ISNUMBER(K336),ISNUMBER(K337)), K336/K337, "")</f>
        <v/>
      </c>
      <c r="L335" s="36"/>
      <c r="M335" s="36" t="str">
        <f>IF(AND(ISNUMBER(M336),ISNUMBER(M337)), M336/M337, "")</f>
        <v/>
      </c>
      <c r="N335" s="36"/>
      <c r="O335" s="5" t="str">
        <f>IF(AND(ISNUMBER(O336),ISNUMBER(O337)), O336/O337, "")</f>
        <v/>
      </c>
      <c r="P335" s="36"/>
      <c r="Q335" s="36"/>
      <c r="R335" s="12"/>
      <c r="S335" s="12"/>
      <c r="T335" s="12"/>
      <c r="U335" s="12"/>
      <c r="X335" s="19"/>
      <c r="Y335" s="19"/>
      <c r="Z335" s="19"/>
      <c r="AA335" s="19"/>
      <c r="AB335" s="19"/>
      <c r="AC335" s="19"/>
      <c r="AD335" s="19"/>
    </row>
    <row r="336" spans="1:30" s="14" customFormat="1">
      <c r="A336" s="13"/>
      <c r="B336" s="13" t="s">
        <v>1656</v>
      </c>
      <c r="C336" s="13" t="s">
        <v>1657</v>
      </c>
      <c r="D336" s="13" t="s">
        <v>556</v>
      </c>
      <c r="E336" s="36"/>
      <c r="F336" s="36"/>
      <c r="G336" s="36"/>
      <c r="H336" s="36"/>
      <c r="I336" s="36"/>
      <c r="J336" s="36"/>
      <c r="K336" s="36"/>
      <c r="L336" s="36"/>
      <c r="M336" s="36"/>
      <c r="N336" s="36"/>
      <c r="O336" s="4"/>
      <c r="P336" s="36"/>
      <c r="Q336" s="36"/>
      <c r="R336" s="36"/>
      <c r="S336" s="12"/>
      <c r="T336" s="12"/>
      <c r="U336" s="12"/>
      <c r="X336" s="19"/>
      <c r="Y336" s="19"/>
      <c r="Z336" s="19"/>
      <c r="AA336" s="19"/>
      <c r="AB336" s="19"/>
      <c r="AC336" s="19"/>
      <c r="AD336" s="19"/>
    </row>
    <row r="337" spans="1:30" s="14" customFormat="1">
      <c r="A337" s="13"/>
      <c r="B337" s="13" t="s">
        <v>1662</v>
      </c>
      <c r="C337" s="13" t="s">
        <v>1663</v>
      </c>
      <c r="D337" s="13" t="s">
        <v>556</v>
      </c>
      <c r="E337" s="36"/>
      <c r="F337" s="36"/>
      <c r="G337" s="36"/>
      <c r="H337" s="36"/>
      <c r="I337" s="36"/>
      <c r="J337" s="36"/>
      <c r="K337" s="36"/>
      <c r="L337" s="36"/>
      <c r="M337" s="36"/>
      <c r="N337" s="36"/>
      <c r="O337" s="4"/>
      <c r="P337" s="36"/>
      <c r="Q337" s="36"/>
      <c r="R337" s="36"/>
      <c r="S337" s="12"/>
      <c r="T337" s="12"/>
      <c r="U337" s="12"/>
      <c r="X337" s="19"/>
      <c r="Y337" s="19"/>
      <c r="Z337" s="19"/>
      <c r="AA337" s="19"/>
      <c r="AB337" s="19"/>
      <c r="AC337" s="19"/>
      <c r="AD337" s="19"/>
    </row>
    <row r="338" spans="1:30" s="14" customFormat="1">
      <c r="A338" s="11"/>
      <c r="B338" s="11" t="s">
        <v>1932</v>
      </c>
      <c r="C338" s="11" t="s">
        <v>1933</v>
      </c>
      <c r="D338" s="11" t="s">
        <v>556</v>
      </c>
      <c r="E338" s="3"/>
      <c r="F338" s="3"/>
      <c r="G338" s="36"/>
      <c r="H338" s="36"/>
      <c r="I338" s="36" t="str">
        <f>IF(AND(ISNUMBER(I339),ISNUMBER(I340)), I339/(I340/10), "")</f>
        <v/>
      </c>
      <c r="J338" s="36"/>
      <c r="K338" s="36" t="str">
        <f>IF(AND(ISNUMBER(K339),ISNUMBER(K340)), K339/(K340/10), "")</f>
        <v/>
      </c>
      <c r="L338" s="36"/>
      <c r="M338" s="36" t="str">
        <f>IF(AND(ISNUMBER(M339),ISNUMBER(M340)), M339/(M340/10), "")</f>
        <v/>
      </c>
      <c r="N338" s="36"/>
      <c r="O338" s="5" t="str">
        <f>IF(AND(ISNUMBER(O339),ISNUMBER(O340)), O339/(O340/10), "")</f>
        <v/>
      </c>
      <c r="P338" s="36"/>
      <c r="Q338" s="36"/>
      <c r="R338" s="12"/>
      <c r="S338" s="12"/>
      <c r="T338" s="12"/>
      <c r="U338" s="12"/>
      <c r="X338" s="19"/>
      <c r="Y338" s="19"/>
      <c r="Z338" s="19"/>
      <c r="AA338" s="19"/>
      <c r="AB338" s="19"/>
      <c r="AC338" s="19"/>
      <c r="AD338" s="19"/>
    </row>
    <row r="339" spans="1:30" s="14" customFormat="1">
      <c r="A339" s="13"/>
      <c r="B339" s="13" t="s">
        <v>1941</v>
      </c>
      <c r="C339" s="13" t="s">
        <v>1942</v>
      </c>
      <c r="D339" s="13" t="s">
        <v>556</v>
      </c>
      <c r="E339" s="36"/>
      <c r="F339" s="36"/>
      <c r="G339" s="36"/>
      <c r="H339" s="36"/>
      <c r="I339" s="36"/>
      <c r="J339" s="36"/>
      <c r="K339" s="36"/>
      <c r="L339" s="36"/>
      <c r="M339" s="36"/>
      <c r="N339" s="36"/>
      <c r="O339" s="4"/>
      <c r="P339" s="36"/>
      <c r="Q339" s="36"/>
      <c r="R339" s="36"/>
      <c r="S339" s="12"/>
      <c r="T339" s="12"/>
      <c r="U339" s="12"/>
      <c r="X339" s="19"/>
      <c r="Y339" s="19"/>
      <c r="Z339" s="19"/>
      <c r="AA339" s="19"/>
      <c r="AB339" s="19"/>
      <c r="AC339" s="19"/>
      <c r="AD339" s="19"/>
    </row>
    <row r="340" spans="1:30" s="14" customFormat="1">
      <c r="A340" s="13"/>
      <c r="B340" s="13" t="s">
        <v>1946</v>
      </c>
      <c r="C340" s="13" t="s">
        <v>1947</v>
      </c>
      <c r="D340" s="13" t="s">
        <v>556</v>
      </c>
      <c r="E340" s="36"/>
      <c r="F340" s="36"/>
      <c r="G340" s="36"/>
      <c r="H340" s="36"/>
      <c r="I340" s="36"/>
      <c r="J340" s="36"/>
      <c r="K340" s="36"/>
      <c r="L340" s="36"/>
      <c r="M340" s="36"/>
      <c r="N340" s="36"/>
      <c r="O340" s="4"/>
      <c r="P340" s="36"/>
      <c r="Q340" s="36"/>
      <c r="R340" s="36"/>
      <c r="S340" s="12"/>
      <c r="T340" s="12"/>
      <c r="U340" s="12"/>
      <c r="X340" s="19"/>
      <c r="Y340" s="19"/>
      <c r="Z340" s="19"/>
      <c r="AA340" s="19"/>
      <c r="AB340" s="19"/>
      <c r="AC340" s="19"/>
      <c r="AD340" s="19"/>
    </row>
    <row r="341" spans="1:30" s="14" customFormat="1">
      <c r="A341" s="11"/>
      <c r="B341" s="11" t="s">
        <v>2070</v>
      </c>
      <c r="C341" s="11" t="s">
        <v>2071</v>
      </c>
      <c r="D341" s="11" t="s">
        <v>556</v>
      </c>
      <c r="E341" s="3"/>
      <c r="F341" s="3"/>
      <c r="G341" s="36"/>
      <c r="H341" s="36"/>
      <c r="I341" s="36" t="str">
        <f>IF(AND(ISNUMBER(I342),ISNUMBER(I343)), I342/I343*100, "")</f>
        <v/>
      </c>
      <c r="J341" s="36"/>
      <c r="K341" s="36" t="str">
        <f>IF(AND(ISNUMBER(K342),ISNUMBER(K343)), K342/K343*100, "")</f>
        <v/>
      </c>
      <c r="L341" s="36"/>
      <c r="M341" s="36" t="str">
        <f>IF(AND(ISNUMBER(M342),ISNUMBER(M343)), M342/M343*100, "")</f>
        <v/>
      </c>
      <c r="N341" s="36"/>
      <c r="O341" s="5" t="str">
        <f>IF(AND(ISNUMBER(O342),ISNUMBER(O343)), O342/O343*100, "")</f>
        <v/>
      </c>
      <c r="P341" s="36"/>
      <c r="Q341" s="36"/>
      <c r="R341" s="12"/>
      <c r="S341" s="12"/>
      <c r="T341" s="12"/>
      <c r="U341" s="12"/>
      <c r="X341" s="19"/>
      <c r="Y341" s="19"/>
      <c r="Z341" s="19"/>
      <c r="AA341" s="19"/>
      <c r="AB341" s="19"/>
      <c r="AC341" s="19"/>
      <c r="AD341" s="19"/>
    </row>
    <row r="342" spans="1:30" s="14" customFormat="1">
      <c r="A342" s="13"/>
      <c r="B342" s="13" t="s">
        <v>2080</v>
      </c>
      <c r="C342" s="13" t="s">
        <v>2081</v>
      </c>
      <c r="D342" s="13" t="s">
        <v>556</v>
      </c>
      <c r="E342" s="36"/>
      <c r="F342" s="36"/>
      <c r="G342" s="36"/>
      <c r="H342" s="36"/>
      <c r="I342" s="36"/>
      <c r="J342" s="36"/>
      <c r="K342" s="36"/>
      <c r="L342" s="36"/>
      <c r="M342" s="36"/>
      <c r="N342" s="36"/>
      <c r="O342" s="4"/>
      <c r="P342" s="36"/>
      <c r="Q342" s="36"/>
      <c r="R342" s="36"/>
      <c r="S342" s="12"/>
      <c r="T342" s="12"/>
      <c r="U342" s="12"/>
      <c r="X342" s="19"/>
      <c r="Y342" s="19"/>
      <c r="Z342" s="19"/>
      <c r="AA342" s="19"/>
      <c r="AB342" s="19"/>
      <c r="AC342" s="19"/>
      <c r="AD342" s="19"/>
    </row>
    <row r="343" spans="1:30" s="14" customFormat="1">
      <c r="A343" s="13"/>
      <c r="B343" s="13" t="s">
        <v>2085</v>
      </c>
      <c r="C343" s="13" t="s">
        <v>2086</v>
      </c>
      <c r="D343" s="13" t="s">
        <v>556</v>
      </c>
      <c r="E343" s="36"/>
      <c r="F343" s="36"/>
      <c r="G343" s="36"/>
      <c r="H343" s="36"/>
      <c r="I343" s="36"/>
      <c r="J343" s="36"/>
      <c r="K343" s="36"/>
      <c r="L343" s="36"/>
      <c r="M343" s="36"/>
      <c r="N343" s="36"/>
      <c r="O343" s="4"/>
      <c r="P343" s="36"/>
      <c r="Q343" s="36"/>
      <c r="R343" s="36"/>
      <c r="S343" s="12"/>
      <c r="T343" s="12"/>
      <c r="U343" s="12"/>
      <c r="X343" s="19"/>
      <c r="Y343" s="19"/>
      <c r="Z343" s="19"/>
      <c r="AA343" s="19"/>
      <c r="AB343" s="19"/>
      <c r="AC343" s="19"/>
      <c r="AD343" s="19"/>
    </row>
    <row r="344" spans="1:30" s="14" customFormat="1">
      <c r="A344" s="11"/>
      <c r="B344" s="11" t="s">
        <v>2109</v>
      </c>
      <c r="C344" s="11" t="s">
        <v>2110</v>
      </c>
      <c r="D344" s="11" t="s">
        <v>556</v>
      </c>
      <c r="E344" s="3"/>
      <c r="F344" s="3"/>
      <c r="G344" s="36"/>
      <c r="H344" s="36"/>
      <c r="I344" s="36" t="str">
        <f>IF(AND(ISNUMBER(I345),ISNUMBER(I346)), I345/I346*100, "")</f>
        <v/>
      </c>
      <c r="J344" s="36"/>
      <c r="K344" s="36" t="str">
        <f>IF(AND(ISNUMBER(K345),ISNUMBER(K346)), K345/K346*100, "")</f>
        <v/>
      </c>
      <c r="L344" s="36"/>
      <c r="M344" s="36" t="str">
        <f>IF(AND(ISNUMBER(M345),ISNUMBER(M346)), M345/M346*100, "")</f>
        <v/>
      </c>
      <c r="N344" s="36"/>
      <c r="O344" s="5" t="str">
        <f>IF(AND(ISNUMBER(O345),ISNUMBER(O346)), O345/O346*100, "")</f>
        <v/>
      </c>
      <c r="P344" s="36"/>
      <c r="Q344" s="36"/>
      <c r="R344" s="12"/>
      <c r="S344" s="12"/>
      <c r="T344" s="12"/>
      <c r="U344" s="12"/>
      <c r="X344" s="19"/>
      <c r="Y344" s="19"/>
      <c r="Z344" s="19"/>
      <c r="AA344" s="19"/>
      <c r="AB344" s="19"/>
      <c r="AC344" s="19"/>
      <c r="AD344" s="19"/>
    </row>
    <row r="345" spans="1:30" s="14" customFormat="1">
      <c r="A345" s="13"/>
      <c r="B345" s="13" t="s">
        <v>2116</v>
      </c>
      <c r="C345" s="13" t="s">
        <v>2117</v>
      </c>
      <c r="D345" s="13" t="s">
        <v>556</v>
      </c>
      <c r="E345" s="36"/>
      <c r="F345" s="36"/>
      <c r="G345" s="36"/>
      <c r="H345" s="36"/>
      <c r="I345" s="36"/>
      <c r="J345" s="36"/>
      <c r="K345" s="36"/>
      <c r="L345" s="36"/>
      <c r="M345" s="36"/>
      <c r="N345" s="36"/>
      <c r="O345" s="4"/>
      <c r="P345" s="36"/>
      <c r="Q345" s="36"/>
      <c r="R345" s="36"/>
      <c r="S345" s="12"/>
      <c r="T345" s="12"/>
      <c r="U345" s="12"/>
      <c r="X345" s="19"/>
      <c r="Y345" s="19"/>
      <c r="Z345" s="19"/>
      <c r="AA345" s="19"/>
      <c r="AB345" s="19"/>
      <c r="AC345" s="19"/>
      <c r="AD345" s="19"/>
    </row>
    <row r="346" spans="1:30" s="14" customFormat="1">
      <c r="A346" s="13"/>
      <c r="B346" s="13" t="s">
        <v>2121</v>
      </c>
      <c r="C346" s="13" t="s">
        <v>2122</v>
      </c>
      <c r="D346" s="13" t="s">
        <v>556</v>
      </c>
      <c r="E346" s="36"/>
      <c r="F346" s="36"/>
      <c r="G346" s="36"/>
      <c r="H346" s="36"/>
      <c r="I346" s="36"/>
      <c r="J346" s="36"/>
      <c r="K346" s="36"/>
      <c r="L346" s="36"/>
      <c r="M346" s="36"/>
      <c r="N346" s="36"/>
      <c r="O346" s="4"/>
      <c r="P346" s="36"/>
      <c r="Q346" s="36"/>
      <c r="R346" s="36"/>
      <c r="S346" s="12"/>
      <c r="T346" s="12"/>
      <c r="U346" s="12"/>
      <c r="X346" s="19"/>
      <c r="Y346" s="19"/>
      <c r="Z346" s="19"/>
      <c r="AA346" s="19"/>
      <c r="AB346" s="19"/>
      <c r="AC346" s="19"/>
      <c r="AD346" s="19"/>
    </row>
    <row r="347" spans="1:30" s="14" customFormat="1">
      <c r="A347" s="11"/>
      <c r="B347" s="11" t="s">
        <v>2142</v>
      </c>
      <c r="C347" s="11" t="s">
        <v>2143</v>
      </c>
      <c r="D347" s="11" t="s">
        <v>556</v>
      </c>
      <c r="E347" s="3"/>
      <c r="F347" s="3"/>
      <c r="G347" s="36"/>
      <c r="H347" s="36"/>
      <c r="I347" s="36" t="str">
        <f>IF(AND(ISNUMBER(I348),ISNUMBER(I349)), I348/I349*1000, "")</f>
        <v/>
      </c>
      <c r="J347" s="36"/>
      <c r="K347" s="36" t="str">
        <f>IF(AND(ISNUMBER(K348),ISNUMBER(K349)), K348/K349*1000, "")</f>
        <v/>
      </c>
      <c r="L347" s="36"/>
      <c r="M347" s="36" t="str">
        <f>IF(AND(ISNUMBER(M348),ISNUMBER(M349)), M348/M349*1000, "")</f>
        <v/>
      </c>
      <c r="N347" s="36"/>
      <c r="O347" s="5" t="str">
        <f>IF(AND(ISNUMBER(O348),ISNUMBER(O349)), O348/O349*1000, "")</f>
        <v/>
      </c>
      <c r="P347" s="36"/>
      <c r="Q347" s="36"/>
      <c r="R347" s="12"/>
      <c r="S347" s="12"/>
      <c r="T347" s="12"/>
      <c r="U347" s="12"/>
      <c r="X347" s="19"/>
      <c r="Y347" s="19"/>
      <c r="Z347" s="19"/>
      <c r="AA347" s="19"/>
      <c r="AB347" s="19"/>
      <c r="AC347" s="19"/>
      <c r="AD347" s="19"/>
    </row>
    <row r="348" spans="1:30" s="14" customFormat="1">
      <c r="A348" s="13"/>
      <c r="B348" s="13" t="s">
        <v>2149</v>
      </c>
      <c r="C348" s="13" t="s">
        <v>2150</v>
      </c>
      <c r="D348" s="13" t="s">
        <v>556</v>
      </c>
      <c r="E348" s="36"/>
      <c r="F348" s="36"/>
      <c r="G348" s="36"/>
      <c r="H348" s="36"/>
      <c r="I348" s="36"/>
      <c r="J348" s="36"/>
      <c r="K348" s="36"/>
      <c r="L348" s="36"/>
      <c r="M348" s="36"/>
      <c r="N348" s="36"/>
      <c r="O348" s="4"/>
      <c r="P348" s="36"/>
      <c r="Q348" s="36"/>
      <c r="R348" s="36"/>
      <c r="S348" s="12"/>
      <c r="T348" s="12"/>
      <c r="U348" s="12"/>
      <c r="X348" s="19"/>
      <c r="Y348" s="19"/>
      <c r="Z348" s="19"/>
      <c r="AA348" s="19"/>
      <c r="AB348" s="19"/>
      <c r="AC348" s="19"/>
      <c r="AD348" s="19"/>
    </row>
    <row r="349" spans="1:30" s="14" customFormat="1">
      <c r="A349" s="13"/>
      <c r="B349" s="13" t="s">
        <v>2153</v>
      </c>
      <c r="C349" s="13" t="s">
        <v>2154</v>
      </c>
      <c r="D349" s="13" t="s">
        <v>556</v>
      </c>
      <c r="E349" s="36"/>
      <c r="F349" s="36"/>
      <c r="G349" s="36"/>
      <c r="H349" s="36"/>
      <c r="I349" s="36"/>
      <c r="J349" s="36"/>
      <c r="K349" s="36"/>
      <c r="L349" s="36"/>
      <c r="M349" s="36"/>
      <c r="N349" s="36"/>
      <c r="O349" s="4"/>
      <c r="P349" s="36"/>
      <c r="Q349" s="36"/>
      <c r="R349" s="36"/>
      <c r="S349" s="12"/>
      <c r="T349" s="12"/>
      <c r="U349" s="12"/>
      <c r="X349" s="19"/>
      <c r="Y349" s="19"/>
      <c r="Z349" s="19"/>
      <c r="AA349" s="19"/>
      <c r="AB349" s="19"/>
      <c r="AC349" s="19"/>
      <c r="AD349" s="19"/>
    </row>
    <row r="350" spans="1:30" s="14" customFormat="1">
      <c r="A350" s="11"/>
      <c r="B350" s="11" t="s">
        <v>2177</v>
      </c>
      <c r="C350" s="11" t="s">
        <v>4749</v>
      </c>
      <c r="D350" s="11" t="s">
        <v>556</v>
      </c>
      <c r="E350" s="3"/>
      <c r="F350" s="3"/>
      <c r="G350" s="36"/>
      <c r="H350" s="36"/>
      <c r="I350" s="36" t="str">
        <f>IF(AND(ISNUMBER(I351),ISNUMBER(I352)), I351/I352, "")</f>
        <v/>
      </c>
      <c r="J350" s="36"/>
      <c r="K350" s="36" t="str">
        <f>IF(AND(ISNUMBER(K351),ISNUMBER(K352)), K351/K352, "")</f>
        <v/>
      </c>
      <c r="L350" s="36"/>
      <c r="M350" s="36" t="str">
        <f>IF(AND(ISNUMBER(M351),ISNUMBER(M352)), M351/M352, "")</f>
        <v/>
      </c>
      <c r="N350" s="36"/>
      <c r="O350" s="5" t="str">
        <f>IF(AND(ISNUMBER(O351),ISNUMBER(O352)), O351/O352, "")</f>
        <v/>
      </c>
      <c r="P350" s="36"/>
      <c r="Q350" s="36"/>
      <c r="R350" s="12"/>
      <c r="S350" s="12"/>
      <c r="T350" s="12"/>
      <c r="U350" s="12"/>
      <c r="X350" s="19"/>
      <c r="Y350" s="19"/>
      <c r="Z350" s="19"/>
      <c r="AA350" s="19"/>
      <c r="AB350" s="19"/>
      <c r="AC350" s="19"/>
      <c r="AD350" s="19"/>
    </row>
    <row r="351" spans="1:30" s="14" customFormat="1">
      <c r="A351" s="13"/>
      <c r="B351" s="13" t="s">
        <v>2187</v>
      </c>
      <c r="C351" s="13" t="s">
        <v>2188</v>
      </c>
      <c r="D351" s="13" t="s">
        <v>556</v>
      </c>
      <c r="E351" s="36"/>
      <c r="F351" s="36"/>
      <c r="G351" s="36"/>
      <c r="H351" s="36"/>
      <c r="I351" s="36"/>
      <c r="J351" s="36"/>
      <c r="K351" s="36"/>
      <c r="L351" s="36"/>
      <c r="M351" s="36"/>
      <c r="N351" s="36"/>
      <c r="O351" s="4"/>
      <c r="P351" s="36"/>
      <c r="Q351" s="36"/>
      <c r="R351" s="36"/>
      <c r="S351" s="12"/>
      <c r="T351" s="12"/>
      <c r="U351" s="12"/>
      <c r="X351" s="19"/>
      <c r="Y351" s="19"/>
      <c r="Z351" s="19"/>
      <c r="AA351" s="19"/>
      <c r="AB351" s="19"/>
      <c r="AC351" s="19"/>
      <c r="AD351" s="19"/>
    </row>
    <row r="352" spans="1:30" s="14" customFormat="1">
      <c r="A352" s="13"/>
      <c r="B352" s="13" t="s">
        <v>2193</v>
      </c>
      <c r="C352" s="13" t="s">
        <v>2194</v>
      </c>
      <c r="D352" s="13" t="s">
        <v>556</v>
      </c>
      <c r="E352" s="36"/>
      <c r="F352" s="36"/>
      <c r="G352" s="36"/>
      <c r="H352" s="36"/>
      <c r="I352" s="36"/>
      <c r="J352" s="36"/>
      <c r="K352" s="36"/>
      <c r="L352" s="36"/>
      <c r="M352" s="36"/>
      <c r="N352" s="36"/>
      <c r="O352" s="4"/>
      <c r="P352" s="36"/>
      <c r="Q352" s="36"/>
      <c r="R352" s="36"/>
      <c r="S352" s="12"/>
      <c r="T352" s="12"/>
      <c r="U352" s="12"/>
      <c r="X352" s="19"/>
      <c r="Y352" s="19"/>
      <c r="Z352" s="19"/>
      <c r="AA352" s="19"/>
      <c r="AB352" s="19"/>
      <c r="AC352" s="19"/>
      <c r="AD352" s="19"/>
    </row>
    <row r="353" spans="1:30" s="14" customFormat="1">
      <c r="A353" s="11"/>
      <c r="B353" s="11" t="s">
        <v>2214</v>
      </c>
      <c r="C353" s="11" t="s">
        <v>2215</v>
      </c>
      <c r="D353" s="11" t="s">
        <v>556</v>
      </c>
      <c r="E353" s="3"/>
      <c r="F353" s="3"/>
      <c r="G353" s="36"/>
      <c r="H353" s="36"/>
      <c r="I353" s="36" t="str">
        <f>IF(AND(ISNUMBER(I354),ISNUMBER(I355)), I354/I355, "")</f>
        <v/>
      </c>
      <c r="J353" s="36"/>
      <c r="K353" s="36" t="str">
        <f>IF(AND(ISNUMBER(K354),ISNUMBER(K355)), K354/K355, "")</f>
        <v/>
      </c>
      <c r="L353" s="36"/>
      <c r="M353" s="36" t="str">
        <f>IF(AND(ISNUMBER(M354),ISNUMBER(M355)), M354/M355, "")</f>
        <v/>
      </c>
      <c r="N353" s="36"/>
      <c r="O353" s="5" t="str">
        <f>IF(AND(ISNUMBER(O354),ISNUMBER(O355)), O354/O355, "")</f>
        <v/>
      </c>
      <c r="P353" s="36"/>
      <c r="Q353" s="36"/>
      <c r="R353" s="12"/>
      <c r="S353" s="12"/>
      <c r="T353" s="12"/>
      <c r="U353" s="12"/>
      <c r="X353" s="19"/>
      <c r="Y353" s="19"/>
      <c r="Z353" s="19"/>
      <c r="AA353" s="19"/>
      <c r="AB353" s="19"/>
      <c r="AC353" s="19"/>
      <c r="AD353" s="19"/>
    </row>
    <row r="354" spans="1:30" s="14" customFormat="1" ht="30">
      <c r="A354" s="13"/>
      <c r="B354" s="13" t="s">
        <v>2222</v>
      </c>
      <c r="C354" s="13" t="s">
        <v>2223</v>
      </c>
      <c r="D354" s="13" t="s">
        <v>556</v>
      </c>
      <c r="E354" s="36"/>
      <c r="F354" s="36"/>
      <c r="G354" s="36"/>
      <c r="H354" s="36"/>
      <c r="I354" s="36"/>
      <c r="J354" s="36"/>
      <c r="K354" s="36"/>
      <c r="L354" s="36"/>
      <c r="M354" s="36"/>
      <c r="N354" s="36"/>
      <c r="O354" s="4"/>
      <c r="P354" s="36"/>
      <c r="Q354" s="36"/>
      <c r="R354" s="36"/>
      <c r="S354" s="12"/>
      <c r="T354" s="12"/>
      <c r="U354" s="12"/>
      <c r="X354" s="19"/>
      <c r="Y354" s="19"/>
      <c r="Z354" s="19"/>
      <c r="AA354" s="19"/>
      <c r="AB354" s="19"/>
      <c r="AC354" s="19"/>
      <c r="AD354" s="19"/>
    </row>
    <row r="355" spans="1:30" s="14" customFormat="1">
      <c r="A355" s="13"/>
      <c r="B355" s="13" t="s">
        <v>2227</v>
      </c>
      <c r="C355" s="13" t="s">
        <v>2228</v>
      </c>
      <c r="D355" s="13" t="s">
        <v>556</v>
      </c>
      <c r="E355" s="36"/>
      <c r="F355" s="36"/>
      <c r="G355" s="36"/>
      <c r="H355" s="36"/>
      <c r="I355" s="36"/>
      <c r="J355" s="36"/>
      <c r="K355" s="36"/>
      <c r="L355" s="36"/>
      <c r="M355" s="36"/>
      <c r="N355" s="36"/>
      <c r="O355" s="4"/>
      <c r="P355" s="36"/>
      <c r="Q355" s="36"/>
      <c r="R355" s="36"/>
      <c r="S355" s="12"/>
      <c r="T355" s="12"/>
      <c r="U355" s="12"/>
      <c r="X355" s="19"/>
      <c r="Y355" s="19"/>
      <c r="Z355" s="19"/>
      <c r="AA355" s="19"/>
      <c r="AB355" s="19"/>
      <c r="AC355" s="19"/>
      <c r="AD355" s="19"/>
    </row>
    <row r="356" spans="1:30" s="14" customFormat="1">
      <c r="A356" s="11"/>
      <c r="B356" s="11" t="s">
        <v>2318</v>
      </c>
      <c r="C356" s="11" t="s">
        <v>2319</v>
      </c>
      <c r="D356" s="11" t="s">
        <v>556</v>
      </c>
      <c r="E356" s="3"/>
      <c r="F356" s="3"/>
      <c r="G356" s="36"/>
      <c r="H356" s="36"/>
      <c r="I356" s="36" t="str">
        <f>IF(AND(ISNUMBER(I357),ISNUMBER(I358)), (I357-I358)/I357, "")</f>
        <v/>
      </c>
      <c r="J356" s="36"/>
      <c r="K356" s="36" t="str">
        <f>IF(AND(ISNUMBER(K357),ISNUMBER(K358)), (K357-K358)/K357, "")</f>
        <v/>
      </c>
      <c r="L356" s="36"/>
      <c r="M356" s="36" t="str">
        <f>IF(AND(ISNUMBER(M357),ISNUMBER(M358)), (M357-M358)/M357, "")</f>
        <v/>
      </c>
      <c r="N356" s="36"/>
      <c r="O356" s="5" t="str">
        <f>IF(AND(ISNUMBER(O357),ISNUMBER(O358)), (O357-O358)/O357, "")</f>
        <v/>
      </c>
      <c r="P356" s="36"/>
      <c r="Q356" s="36"/>
      <c r="R356" s="12"/>
      <c r="S356" s="12"/>
      <c r="T356" s="12"/>
      <c r="U356" s="12"/>
      <c r="X356" s="19"/>
      <c r="Y356" s="19"/>
      <c r="Z356" s="19"/>
      <c r="AA356" s="19"/>
      <c r="AB356" s="19"/>
      <c r="AC356" s="19"/>
      <c r="AD356" s="19"/>
    </row>
    <row r="357" spans="1:30" s="14" customFormat="1">
      <c r="A357" s="13"/>
      <c r="B357" s="13" t="s">
        <v>2327</v>
      </c>
      <c r="C357" s="13" t="s">
        <v>2328</v>
      </c>
      <c r="D357" s="13" t="s">
        <v>556</v>
      </c>
      <c r="E357" s="36"/>
      <c r="F357" s="36"/>
      <c r="G357" s="36"/>
      <c r="H357" s="36"/>
      <c r="I357" s="36"/>
      <c r="J357" s="36"/>
      <c r="K357" s="36"/>
      <c r="L357" s="36"/>
      <c r="M357" s="36"/>
      <c r="N357" s="36"/>
      <c r="O357" s="4"/>
      <c r="P357" s="36"/>
      <c r="Q357" s="36"/>
      <c r="R357" s="36"/>
      <c r="S357" s="12"/>
      <c r="T357" s="12"/>
      <c r="U357" s="12"/>
      <c r="X357" s="19"/>
      <c r="Y357" s="19"/>
      <c r="Z357" s="19"/>
      <c r="AA357" s="19"/>
      <c r="AB357" s="19"/>
      <c r="AC357" s="19"/>
      <c r="AD357" s="19"/>
    </row>
    <row r="358" spans="1:30" s="14" customFormat="1">
      <c r="A358" s="13"/>
      <c r="B358" s="13" t="s">
        <v>2330</v>
      </c>
      <c r="C358" s="13" t="s">
        <v>2331</v>
      </c>
      <c r="D358" s="13" t="s">
        <v>556</v>
      </c>
      <c r="E358" s="36"/>
      <c r="F358" s="36"/>
      <c r="G358" s="36"/>
      <c r="H358" s="36"/>
      <c r="I358" s="36"/>
      <c r="J358" s="36"/>
      <c r="K358" s="36"/>
      <c r="L358" s="36"/>
      <c r="M358" s="36"/>
      <c r="N358" s="36"/>
      <c r="O358" s="4"/>
      <c r="P358" s="36"/>
      <c r="Q358" s="36"/>
      <c r="R358" s="36"/>
      <c r="S358" s="12"/>
      <c r="T358" s="12"/>
      <c r="U358" s="12"/>
      <c r="X358" s="19"/>
      <c r="Y358" s="19"/>
      <c r="Z358" s="19"/>
      <c r="AA358" s="19"/>
      <c r="AB358" s="19"/>
      <c r="AC358" s="19"/>
      <c r="AD358" s="19"/>
    </row>
    <row r="359" spans="1:30" s="14" customFormat="1">
      <c r="A359" s="11"/>
      <c r="B359" s="11" t="s">
        <v>2333</v>
      </c>
      <c r="C359" s="11" t="s">
        <v>2334</v>
      </c>
      <c r="D359" s="11" t="s">
        <v>556</v>
      </c>
      <c r="E359" s="3"/>
      <c r="F359" s="3"/>
      <c r="G359" s="36"/>
      <c r="H359" s="36"/>
      <c r="I359" s="36" t="str">
        <f>IF(AND(ISNUMBER(I360),ISNUMBER(I361),ISNUMBER(I362)), (I360-I361)*1000/(365*I362), "")</f>
        <v/>
      </c>
      <c r="J359" s="36"/>
      <c r="K359" s="36" t="str">
        <f>IF(AND(ISNUMBER(K360),ISNUMBER(K361),ISNUMBER(K362)), (K360-K361)*1000/(365*K362), "")</f>
        <v/>
      </c>
      <c r="L359" s="36"/>
      <c r="M359" s="36" t="str">
        <f>IF(AND(ISNUMBER(M360),ISNUMBER(M361),ISNUMBER(M362)), (M360-M361)*1000/(365*M362), "")</f>
        <v/>
      </c>
      <c r="N359" s="36"/>
      <c r="O359" s="5" t="str">
        <f>IF(AND(ISNUMBER(O360),ISNUMBER(O361),ISNUMBER(O362)), (O360-O361)*1000/(365*O362), "")</f>
        <v/>
      </c>
      <c r="P359" s="36"/>
      <c r="Q359" s="36"/>
      <c r="R359" s="12"/>
      <c r="S359" s="12"/>
      <c r="T359" s="12"/>
      <c r="U359" s="12"/>
      <c r="X359" s="19"/>
      <c r="Y359" s="19"/>
      <c r="Z359" s="19"/>
      <c r="AA359" s="19"/>
      <c r="AB359" s="19"/>
      <c r="AC359" s="19"/>
      <c r="AD359" s="19"/>
    </row>
    <row r="360" spans="1:30" s="14" customFormat="1">
      <c r="A360" s="13"/>
      <c r="B360" s="13" t="s">
        <v>2342</v>
      </c>
      <c r="C360" s="13" t="s">
        <v>2343</v>
      </c>
      <c r="D360" s="13" t="s">
        <v>556</v>
      </c>
      <c r="E360" s="36"/>
      <c r="F360" s="36"/>
      <c r="G360" s="36"/>
      <c r="H360" s="36"/>
      <c r="I360" s="36"/>
      <c r="J360" s="36"/>
      <c r="K360" s="36"/>
      <c r="L360" s="36"/>
      <c r="M360" s="36"/>
      <c r="N360" s="36"/>
      <c r="O360" s="4"/>
      <c r="P360" s="36"/>
      <c r="Q360" s="36"/>
      <c r="R360" s="36"/>
      <c r="S360" s="12"/>
      <c r="T360" s="12"/>
      <c r="U360" s="12"/>
      <c r="X360" s="19"/>
      <c r="Y360" s="19"/>
      <c r="Z360" s="19"/>
      <c r="AA360" s="19"/>
      <c r="AB360" s="19"/>
      <c r="AC360" s="19"/>
      <c r="AD360" s="19"/>
    </row>
    <row r="361" spans="1:30" s="14" customFormat="1">
      <c r="A361" s="13"/>
      <c r="B361" s="13" t="s">
        <v>2347</v>
      </c>
      <c r="C361" s="13" t="s">
        <v>2348</v>
      </c>
      <c r="D361" s="13" t="s">
        <v>556</v>
      </c>
      <c r="E361" s="36"/>
      <c r="F361" s="36"/>
      <c r="G361" s="36"/>
      <c r="H361" s="36"/>
      <c r="I361" s="36"/>
      <c r="J361" s="36"/>
      <c r="K361" s="36"/>
      <c r="L361" s="36"/>
      <c r="M361" s="36"/>
      <c r="N361" s="36"/>
      <c r="O361" s="4"/>
      <c r="P361" s="36"/>
      <c r="Q361" s="36"/>
      <c r="R361" s="36"/>
      <c r="S361" s="12"/>
      <c r="T361" s="12"/>
      <c r="U361" s="12"/>
      <c r="X361" s="19"/>
      <c r="Y361" s="19"/>
      <c r="Z361" s="19"/>
      <c r="AA361" s="19"/>
      <c r="AB361" s="19"/>
      <c r="AC361" s="19"/>
      <c r="AD361" s="19"/>
    </row>
    <row r="362" spans="1:30" s="14" customFormat="1">
      <c r="A362" s="13"/>
      <c r="B362" s="13" t="s">
        <v>2351</v>
      </c>
      <c r="C362" s="13" t="s">
        <v>2352</v>
      </c>
      <c r="D362" s="13" t="s">
        <v>556</v>
      </c>
      <c r="E362" s="36"/>
      <c r="F362" s="36"/>
      <c r="G362" s="36"/>
      <c r="H362" s="36"/>
      <c r="I362" s="36"/>
      <c r="J362" s="36"/>
      <c r="K362" s="36"/>
      <c r="L362" s="36"/>
      <c r="M362" s="36"/>
      <c r="N362" s="36"/>
      <c r="O362" s="4"/>
      <c r="P362" s="36"/>
      <c r="Q362" s="36"/>
      <c r="R362" s="36"/>
      <c r="S362" s="12"/>
      <c r="T362" s="12"/>
      <c r="U362" s="12"/>
      <c r="X362" s="19"/>
      <c r="Y362" s="19"/>
      <c r="Z362" s="19"/>
      <c r="AA362" s="19"/>
      <c r="AB362" s="19"/>
      <c r="AC362" s="19"/>
      <c r="AD362" s="19"/>
    </row>
    <row r="363" spans="1:30" s="14" customFormat="1">
      <c r="A363" s="11"/>
      <c r="B363" s="11" t="s">
        <v>2408</v>
      </c>
      <c r="C363" s="11" t="s">
        <v>2409</v>
      </c>
      <c r="D363" s="11" t="s">
        <v>556</v>
      </c>
      <c r="E363" s="3"/>
      <c r="F363" s="3"/>
      <c r="G363" s="36"/>
      <c r="H363" s="36"/>
      <c r="I363" s="36" t="str">
        <f>IF(AND(ISNUMBER(I364),ISNUMBER(I365),ISNUMBER(I366)), (I364+I365)/I366, "")</f>
        <v/>
      </c>
      <c r="J363" s="36"/>
      <c r="K363" s="36" t="str">
        <f>IF(AND(ISNUMBER(K364),ISNUMBER(K365),ISNUMBER(K366)), (K364+K365)/K366, "")</f>
        <v/>
      </c>
      <c r="L363" s="36"/>
      <c r="M363" s="36" t="str">
        <f>IF(AND(ISNUMBER(M364),ISNUMBER(M365),ISNUMBER(M366)), (M364+M365)/M366, "")</f>
        <v/>
      </c>
      <c r="N363" s="36"/>
      <c r="O363" s="5" t="str">
        <f>IF(AND(ISNUMBER(O364),ISNUMBER(O365),ISNUMBER(O366)), (O364+O365)/O366, "")</f>
        <v/>
      </c>
      <c r="P363" s="36"/>
      <c r="Q363" s="36"/>
      <c r="R363" s="12"/>
      <c r="S363" s="12"/>
      <c r="T363" s="12"/>
      <c r="U363" s="12"/>
      <c r="X363" s="19"/>
      <c r="Y363" s="19"/>
      <c r="Z363" s="19"/>
      <c r="AA363" s="19"/>
      <c r="AB363" s="19"/>
      <c r="AC363" s="19"/>
      <c r="AD363" s="19"/>
    </row>
    <row r="364" spans="1:30" s="14" customFormat="1">
      <c r="A364" s="13"/>
      <c r="B364" s="13" t="s">
        <v>2417</v>
      </c>
      <c r="C364" s="13" t="s">
        <v>2418</v>
      </c>
      <c r="D364" s="13" t="s">
        <v>556</v>
      </c>
      <c r="E364" s="36"/>
      <c r="F364" s="36"/>
      <c r="G364" s="36"/>
      <c r="H364" s="36"/>
      <c r="I364" s="36"/>
      <c r="J364" s="36"/>
      <c r="K364" s="36"/>
      <c r="L364" s="36"/>
      <c r="M364" s="36"/>
      <c r="N364" s="36"/>
      <c r="O364" s="4"/>
      <c r="P364" s="36"/>
      <c r="Q364" s="36"/>
      <c r="R364" s="36"/>
      <c r="S364" s="12"/>
      <c r="T364" s="12"/>
      <c r="U364" s="12"/>
      <c r="X364" s="19"/>
      <c r="Y364" s="19"/>
      <c r="Z364" s="19"/>
      <c r="AA364" s="19"/>
      <c r="AB364" s="19"/>
      <c r="AC364" s="19"/>
      <c r="AD364" s="19"/>
    </row>
    <row r="365" spans="1:30" s="14" customFormat="1">
      <c r="A365" s="13"/>
      <c r="B365" s="13" t="s">
        <v>2421</v>
      </c>
      <c r="C365" s="13" t="s">
        <v>2422</v>
      </c>
      <c r="D365" s="13" t="s">
        <v>556</v>
      </c>
      <c r="E365" s="36"/>
      <c r="F365" s="36"/>
      <c r="G365" s="36"/>
      <c r="H365" s="36"/>
      <c r="I365" s="36"/>
      <c r="J365" s="36"/>
      <c r="K365" s="36"/>
      <c r="L365" s="36"/>
      <c r="M365" s="36"/>
      <c r="N365" s="36"/>
      <c r="O365" s="4"/>
      <c r="P365" s="36"/>
      <c r="Q365" s="36"/>
      <c r="R365" s="36"/>
      <c r="S365" s="12"/>
      <c r="T365" s="12"/>
      <c r="U365" s="12"/>
      <c r="X365" s="19"/>
      <c r="Y365" s="19"/>
      <c r="Z365" s="19"/>
      <c r="AA365" s="19"/>
      <c r="AB365" s="19"/>
      <c r="AC365" s="19"/>
      <c r="AD365" s="19"/>
    </row>
    <row r="366" spans="1:30" s="14" customFormat="1">
      <c r="A366" s="13"/>
      <c r="B366" s="13" t="s">
        <v>2426</v>
      </c>
      <c r="C366" s="13" t="s">
        <v>2427</v>
      </c>
      <c r="D366" s="13" t="s">
        <v>556</v>
      </c>
      <c r="E366" s="36"/>
      <c r="F366" s="36"/>
      <c r="G366" s="36"/>
      <c r="H366" s="36"/>
      <c r="I366" s="36"/>
      <c r="J366" s="36"/>
      <c r="K366" s="36"/>
      <c r="L366" s="36"/>
      <c r="M366" s="36"/>
      <c r="N366" s="36"/>
      <c r="O366" s="4"/>
      <c r="P366" s="36"/>
      <c r="Q366" s="36"/>
      <c r="R366" s="36"/>
      <c r="S366" s="12"/>
      <c r="T366" s="12"/>
      <c r="U366" s="12"/>
      <c r="X366" s="19"/>
      <c r="Y366" s="19"/>
      <c r="Z366" s="19"/>
      <c r="AA366" s="19"/>
      <c r="AB366" s="19"/>
      <c r="AC366" s="19"/>
      <c r="AD366" s="19"/>
    </row>
    <row r="367" spans="1:30" s="14" customFormat="1">
      <c r="A367" s="11"/>
      <c r="B367" s="11" t="s">
        <v>2849</v>
      </c>
      <c r="C367" s="11" t="s">
        <v>2850</v>
      </c>
      <c r="D367" s="11" t="s">
        <v>556</v>
      </c>
      <c r="E367" s="3"/>
      <c r="F367" s="3"/>
      <c r="G367" s="36"/>
      <c r="H367" s="36"/>
      <c r="I367" s="36" t="str">
        <f>IF(AND(ISNUMBER(I368),ISNUMBER(I369)), I368/I369, "")</f>
        <v/>
      </c>
      <c r="J367" s="36"/>
      <c r="K367" s="36" t="str">
        <f>IF(AND(ISNUMBER(K368),ISNUMBER(K369)), K368/K369, "")</f>
        <v/>
      </c>
      <c r="L367" s="36"/>
      <c r="M367" s="36" t="str">
        <f>IF(AND(ISNUMBER(M368),ISNUMBER(M369)), M368/M369, "")</f>
        <v/>
      </c>
      <c r="N367" s="36"/>
      <c r="O367" s="5" t="str">
        <f>IF(AND(ISNUMBER(O368),ISNUMBER(O369)), O368/O369, "")</f>
        <v/>
      </c>
      <c r="P367" s="36"/>
      <c r="Q367" s="36"/>
      <c r="R367" s="12"/>
      <c r="S367" s="12"/>
      <c r="T367" s="12"/>
      <c r="U367" s="12"/>
      <c r="X367" s="19"/>
      <c r="Y367" s="19"/>
      <c r="Z367" s="19"/>
      <c r="AA367" s="19"/>
      <c r="AB367" s="19"/>
      <c r="AC367" s="19"/>
      <c r="AD367" s="19"/>
    </row>
    <row r="368" spans="1:30" s="14" customFormat="1">
      <c r="A368" s="13"/>
      <c r="B368" s="13" t="s">
        <v>2858</v>
      </c>
      <c r="C368" s="13" t="s">
        <v>2859</v>
      </c>
      <c r="D368" s="13" t="s">
        <v>556</v>
      </c>
      <c r="E368" s="36"/>
      <c r="F368" s="36"/>
      <c r="G368" s="36"/>
      <c r="H368" s="36"/>
      <c r="I368" s="36"/>
      <c r="J368" s="36"/>
      <c r="K368" s="36"/>
      <c r="L368" s="36"/>
      <c r="M368" s="36"/>
      <c r="N368" s="36"/>
      <c r="O368" s="4"/>
      <c r="P368" s="36"/>
      <c r="Q368" s="36"/>
      <c r="R368" s="36"/>
      <c r="S368" s="12"/>
      <c r="T368" s="12"/>
      <c r="U368" s="12"/>
      <c r="X368" s="19"/>
      <c r="Y368" s="19"/>
      <c r="Z368" s="19"/>
      <c r="AA368" s="19"/>
      <c r="AB368" s="19"/>
      <c r="AC368" s="19"/>
      <c r="AD368" s="19"/>
    </row>
    <row r="369" spans="1:30" s="14" customFormat="1">
      <c r="A369" s="13"/>
      <c r="B369" s="13" t="s">
        <v>2864</v>
      </c>
      <c r="C369" s="13" t="s">
        <v>2865</v>
      </c>
      <c r="D369" s="13" t="s">
        <v>556</v>
      </c>
      <c r="E369" s="36"/>
      <c r="F369" s="36"/>
      <c r="G369" s="36"/>
      <c r="H369" s="36"/>
      <c r="I369" s="36"/>
      <c r="J369" s="36"/>
      <c r="K369" s="36"/>
      <c r="L369" s="36"/>
      <c r="M369" s="36"/>
      <c r="N369" s="36"/>
      <c r="O369" s="4"/>
      <c r="P369" s="36"/>
      <c r="Q369" s="36"/>
      <c r="R369" s="36"/>
      <c r="S369" s="12"/>
      <c r="T369" s="12"/>
      <c r="U369" s="12"/>
      <c r="X369" s="19"/>
      <c r="Y369" s="19"/>
      <c r="Z369" s="19"/>
      <c r="AA369" s="19"/>
      <c r="AB369" s="19"/>
      <c r="AC369" s="19"/>
      <c r="AD369" s="19"/>
    </row>
    <row r="370" spans="1:30" s="14" customFormat="1">
      <c r="A370" s="11"/>
      <c r="B370" s="11" t="s">
        <v>2867</v>
      </c>
      <c r="C370" s="11" t="s">
        <v>2868</v>
      </c>
      <c r="D370" s="11" t="s">
        <v>556</v>
      </c>
      <c r="E370" s="3"/>
      <c r="F370" s="3"/>
      <c r="G370" s="36"/>
      <c r="H370" s="36"/>
      <c r="I370" s="36" t="str">
        <f>IF(AND(ISNUMBER(I371),ISNUMBER(I372)), I371/I372, "")</f>
        <v/>
      </c>
      <c r="J370" s="36"/>
      <c r="K370" s="36" t="str">
        <f>IF(AND(ISNUMBER(K371),ISNUMBER(K372)), K371/K372, "")</f>
        <v/>
      </c>
      <c r="L370" s="36"/>
      <c r="M370" s="36" t="str">
        <f>IF(AND(ISNUMBER(M371),ISNUMBER(M372)), M371/M372, "")</f>
        <v/>
      </c>
      <c r="N370" s="36"/>
      <c r="O370" s="5" t="str">
        <f>IF(AND(ISNUMBER(O371),ISNUMBER(O372)), O371/O372, "")</f>
        <v/>
      </c>
      <c r="P370" s="36"/>
      <c r="Q370" s="36"/>
      <c r="R370" s="12"/>
      <c r="S370" s="12"/>
      <c r="T370" s="12"/>
      <c r="U370" s="12"/>
      <c r="X370" s="19"/>
      <c r="Y370" s="19"/>
      <c r="Z370" s="19"/>
      <c r="AA370" s="19"/>
      <c r="AB370" s="19"/>
      <c r="AC370" s="19"/>
      <c r="AD370" s="19"/>
    </row>
    <row r="371" spans="1:30" s="14" customFormat="1" ht="45">
      <c r="A371" s="13"/>
      <c r="B371" s="13" t="s">
        <v>2876</v>
      </c>
      <c r="C371" s="13" t="s">
        <v>2877</v>
      </c>
      <c r="D371" s="13" t="s">
        <v>556</v>
      </c>
      <c r="E371" s="36"/>
      <c r="F371" s="36"/>
      <c r="G371" s="36"/>
      <c r="H371" s="36"/>
      <c r="I371" s="36"/>
      <c r="J371" s="36"/>
      <c r="K371" s="36"/>
      <c r="L371" s="36"/>
      <c r="M371" s="36"/>
      <c r="N371" s="36"/>
      <c r="O371" s="4"/>
      <c r="P371" s="36"/>
      <c r="Q371" s="36"/>
      <c r="R371" s="36"/>
      <c r="S371" s="12"/>
      <c r="T371" s="12"/>
      <c r="U371" s="12"/>
      <c r="X371" s="19"/>
      <c r="Y371" s="19"/>
      <c r="Z371" s="19"/>
      <c r="AA371" s="19"/>
      <c r="AB371" s="19"/>
      <c r="AC371" s="19"/>
      <c r="AD371" s="19"/>
    </row>
    <row r="372" spans="1:30" s="14" customFormat="1">
      <c r="A372" s="13"/>
      <c r="B372" s="13" t="s">
        <v>2882</v>
      </c>
      <c r="C372" s="13" t="s">
        <v>2883</v>
      </c>
      <c r="D372" s="13" t="s">
        <v>556</v>
      </c>
      <c r="E372" s="36"/>
      <c r="F372" s="36"/>
      <c r="G372" s="36"/>
      <c r="H372" s="36"/>
      <c r="I372" s="36"/>
      <c r="J372" s="36"/>
      <c r="K372" s="36"/>
      <c r="L372" s="36"/>
      <c r="M372" s="36"/>
      <c r="N372" s="36"/>
      <c r="O372" s="4"/>
      <c r="P372" s="36"/>
      <c r="Q372" s="36"/>
      <c r="R372" s="36"/>
      <c r="S372" s="12"/>
      <c r="T372" s="12"/>
      <c r="U372" s="12"/>
      <c r="X372" s="19"/>
      <c r="Y372" s="19"/>
      <c r="Z372" s="19"/>
      <c r="AA372" s="19"/>
      <c r="AB372" s="19"/>
      <c r="AC372" s="19"/>
      <c r="AD372" s="19"/>
    </row>
    <row r="373" spans="1:30" s="14" customFormat="1" ht="30">
      <c r="A373" s="11"/>
      <c r="B373" s="11" t="s">
        <v>2922</v>
      </c>
      <c r="C373" s="11" t="s">
        <v>2923</v>
      </c>
      <c r="D373" s="11" t="s">
        <v>556</v>
      </c>
      <c r="E373" s="3"/>
      <c r="F373" s="3"/>
      <c r="G373" s="36"/>
      <c r="H373" s="36"/>
      <c r="I373" s="36" t="str">
        <f>IF(AND(ISNUMBER(I374),ISNUMBER(I375)), I374/I375, "")</f>
        <v/>
      </c>
      <c r="J373" s="36"/>
      <c r="K373" s="36" t="str">
        <f>IF(AND(ISNUMBER(K374),ISNUMBER(K375)), K374/K375, "")</f>
        <v/>
      </c>
      <c r="L373" s="36"/>
      <c r="M373" s="36" t="str">
        <f>IF(AND(ISNUMBER(M374),ISNUMBER(M375)), M374/M375, "")</f>
        <v/>
      </c>
      <c r="N373" s="36"/>
      <c r="O373" s="5" t="str">
        <f>IF(AND(ISNUMBER(O374),ISNUMBER(O375)), O374/O375, "")</f>
        <v/>
      </c>
      <c r="P373" s="36"/>
      <c r="Q373" s="36"/>
      <c r="R373" s="12"/>
      <c r="S373" s="12"/>
      <c r="T373" s="12"/>
      <c r="U373" s="12"/>
      <c r="X373" s="19"/>
      <c r="Y373" s="19"/>
      <c r="Z373" s="19"/>
      <c r="AA373" s="19"/>
      <c r="AB373" s="19"/>
      <c r="AC373" s="19"/>
      <c r="AD373" s="19"/>
    </row>
    <row r="374" spans="1:30" s="14" customFormat="1">
      <c r="A374" s="13"/>
      <c r="B374" s="13" t="s">
        <v>2932</v>
      </c>
      <c r="C374" s="13" t="s">
        <v>2933</v>
      </c>
      <c r="D374" s="13" t="s">
        <v>556</v>
      </c>
      <c r="E374" s="36"/>
      <c r="F374" s="36"/>
      <c r="G374" s="36"/>
      <c r="H374" s="36"/>
      <c r="I374" s="36"/>
      <c r="J374" s="36"/>
      <c r="K374" s="36"/>
      <c r="L374" s="36"/>
      <c r="M374" s="36"/>
      <c r="N374" s="36"/>
      <c r="O374" s="4"/>
      <c r="P374" s="36"/>
      <c r="Q374" s="36"/>
      <c r="R374" s="36"/>
      <c r="S374" s="12"/>
      <c r="T374" s="12"/>
      <c r="U374" s="12"/>
      <c r="X374" s="19"/>
      <c r="Y374" s="19"/>
      <c r="Z374" s="19"/>
      <c r="AA374" s="19"/>
      <c r="AB374" s="19"/>
      <c r="AC374" s="19"/>
      <c r="AD374" s="19"/>
    </row>
    <row r="375" spans="1:30" s="14" customFormat="1">
      <c r="A375" s="13"/>
      <c r="B375" s="13" t="s">
        <v>2937</v>
      </c>
      <c r="C375" s="13" t="s">
        <v>2938</v>
      </c>
      <c r="D375" s="13" t="s">
        <v>556</v>
      </c>
      <c r="E375" s="36"/>
      <c r="F375" s="36"/>
      <c r="G375" s="36"/>
      <c r="H375" s="36"/>
      <c r="I375" s="36"/>
      <c r="J375" s="36"/>
      <c r="K375" s="36"/>
      <c r="L375" s="36"/>
      <c r="M375" s="36"/>
      <c r="N375" s="36"/>
      <c r="O375" s="4"/>
      <c r="P375" s="36"/>
      <c r="Q375" s="36"/>
      <c r="R375" s="36"/>
      <c r="S375" s="12"/>
      <c r="T375" s="12"/>
      <c r="U375" s="12"/>
      <c r="X375" s="19"/>
      <c r="Y375" s="19"/>
      <c r="Z375" s="19"/>
      <c r="AA375" s="19"/>
      <c r="AB375" s="19"/>
      <c r="AC375" s="19"/>
      <c r="AD375" s="19"/>
    </row>
    <row r="376" spans="1:30" s="14" customFormat="1">
      <c r="A376" s="11"/>
      <c r="B376" s="11" t="s">
        <v>3096</v>
      </c>
      <c r="C376" s="11" t="s">
        <v>3097</v>
      </c>
      <c r="D376" s="11" t="s">
        <v>556</v>
      </c>
      <c r="E376" s="3"/>
      <c r="F376" s="3"/>
      <c r="G376" s="36"/>
      <c r="H376" s="36"/>
      <c r="I376" s="36" t="str">
        <f>IF(AND(ISNUMBER(I377),ISNUMBER(I378),ISNUMBER(I379)), I377/(I378*I379), "")</f>
        <v/>
      </c>
      <c r="J376" s="36"/>
      <c r="K376" s="36" t="str">
        <f>IF(AND(ISNUMBER(K377),ISNUMBER(K378),ISNUMBER(K379)), K377/(K378*K379), "")</f>
        <v/>
      </c>
      <c r="L376" s="36"/>
      <c r="M376" s="36" t="str">
        <f>IF(AND(ISNUMBER(M377),ISNUMBER(M378),ISNUMBER(M379)), M377/(M378*M379), "")</f>
        <v/>
      </c>
      <c r="N376" s="36"/>
      <c r="O376" s="5" t="str">
        <f>IF(AND(ISNUMBER(O377),ISNUMBER(O378),ISNUMBER(O379)), O377/(O378*O379), "")</f>
        <v/>
      </c>
      <c r="P376" s="36"/>
      <c r="Q376" s="36"/>
      <c r="R376" s="12"/>
      <c r="S376" s="12"/>
      <c r="T376" s="12"/>
      <c r="U376" s="12"/>
      <c r="X376" s="19"/>
      <c r="Y376" s="19"/>
      <c r="Z376" s="19"/>
      <c r="AA376" s="19"/>
      <c r="AB376" s="19"/>
      <c r="AC376" s="19"/>
      <c r="AD376" s="19"/>
    </row>
    <row r="377" spans="1:30" s="14" customFormat="1">
      <c r="A377" s="13"/>
      <c r="B377" s="13" t="s">
        <v>3105</v>
      </c>
      <c r="C377" s="13" t="s">
        <v>3106</v>
      </c>
      <c r="D377" s="13" t="s">
        <v>556</v>
      </c>
      <c r="E377" s="36"/>
      <c r="F377" s="36"/>
      <c r="G377" s="36"/>
      <c r="H377" s="36"/>
      <c r="I377" s="36"/>
      <c r="J377" s="36"/>
      <c r="K377" s="36"/>
      <c r="L377" s="36"/>
      <c r="M377" s="36"/>
      <c r="N377" s="36"/>
      <c r="O377" s="4"/>
      <c r="P377" s="36"/>
      <c r="Q377" s="36"/>
      <c r="R377" s="36"/>
      <c r="S377" s="12"/>
      <c r="T377" s="12"/>
      <c r="U377" s="12"/>
      <c r="X377" s="19"/>
      <c r="Y377" s="19"/>
      <c r="Z377" s="19"/>
      <c r="AA377" s="19"/>
      <c r="AB377" s="19"/>
      <c r="AC377" s="19"/>
      <c r="AD377" s="19"/>
    </row>
    <row r="378" spans="1:30" s="14" customFormat="1">
      <c r="A378" s="13"/>
      <c r="B378" s="13" t="s">
        <v>3109</v>
      </c>
      <c r="C378" s="13" t="s">
        <v>3110</v>
      </c>
      <c r="D378" s="13" t="s">
        <v>556</v>
      </c>
      <c r="E378" s="36"/>
      <c r="F378" s="36"/>
      <c r="G378" s="36"/>
      <c r="H378" s="36"/>
      <c r="I378" s="36"/>
      <c r="J378" s="36"/>
      <c r="K378" s="36"/>
      <c r="L378" s="36"/>
      <c r="M378" s="36"/>
      <c r="N378" s="36"/>
      <c r="O378" s="4"/>
      <c r="P378" s="36"/>
      <c r="Q378" s="36"/>
      <c r="R378" s="36"/>
      <c r="S378" s="12"/>
      <c r="T378" s="12"/>
      <c r="U378" s="12"/>
      <c r="X378" s="19"/>
      <c r="Y378" s="19"/>
      <c r="Z378" s="19"/>
      <c r="AA378" s="19"/>
      <c r="AB378" s="19"/>
      <c r="AC378" s="19"/>
      <c r="AD378" s="19"/>
    </row>
    <row r="379" spans="1:30" s="14" customFormat="1">
      <c r="A379" s="13"/>
      <c r="B379" s="13" t="s">
        <v>3114</v>
      </c>
      <c r="C379" s="13" t="s">
        <v>3115</v>
      </c>
      <c r="D379" s="13" t="s">
        <v>556</v>
      </c>
      <c r="E379" s="36"/>
      <c r="F379" s="36"/>
      <c r="G379" s="36"/>
      <c r="H379" s="36"/>
      <c r="I379" s="36"/>
      <c r="J379" s="36"/>
      <c r="K379" s="36"/>
      <c r="L379" s="36"/>
      <c r="M379" s="36"/>
      <c r="N379" s="36"/>
      <c r="O379" s="4"/>
      <c r="P379" s="36"/>
      <c r="Q379" s="36"/>
      <c r="R379" s="36"/>
      <c r="S379" s="12"/>
      <c r="T379" s="12"/>
      <c r="U379" s="12"/>
      <c r="X379" s="19"/>
      <c r="Y379" s="19"/>
      <c r="Z379" s="19"/>
      <c r="AA379" s="19"/>
      <c r="AB379" s="19"/>
      <c r="AC379" s="19"/>
      <c r="AD379" s="19"/>
    </row>
    <row r="380" spans="1:30" s="14" customFormat="1">
      <c r="A380" s="11"/>
      <c r="B380" s="11" t="s">
        <v>3204</v>
      </c>
      <c r="C380" s="11" t="s">
        <v>3205</v>
      </c>
      <c r="D380" s="11" t="s">
        <v>556</v>
      </c>
      <c r="E380" s="3"/>
      <c r="F380" s="3"/>
      <c r="G380" s="36"/>
      <c r="H380" s="36"/>
      <c r="I380" s="36" t="str">
        <f>IF(AND(ISNUMBER(I381),ISNUMBER(I382)), I381/I382, "")</f>
        <v/>
      </c>
      <c r="J380" s="36"/>
      <c r="K380" s="36" t="str">
        <f>IF(AND(ISNUMBER(K381),ISNUMBER(K382)), K381/K382, "")</f>
        <v/>
      </c>
      <c r="L380" s="36"/>
      <c r="M380" s="36" t="str">
        <f>IF(AND(ISNUMBER(M381),ISNUMBER(M382)), M381/M382, "")</f>
        <v/>
      </c>
      <c r="N380" s="36"/>
      <c r="O380" s="5" t="str">
        <f>IF(AND(ISNUMBER(O381),ISNUMBER(O382)), O381/O382, "")</f>
        <v/>
      </c>
      <c r="P380" s="36"/>
      <c r="Q380" s="36"/>
      <c r="R380" s="12"/>
      <c r="S380" s="12"/>
      <c r="T380" s="12"/>
      <c r="U380" s="12"/>
      <c r="X380" s="19"/>
      <c r="Y380" s="19"/>
      <c r="Z380" s="19"/>
      <c r="AA380" s="19"/>
      <c r="AB380" s="19"/>
      <c r="AC380" s="19"/>
      <c r="AD380" s="19"/>
    </row>
    <row r="381" spans="1:30" s="14" customFormat="1">
      <c r="A381" s="13"/>
      <c r="B381" s="13" t="s">
        <v>3213</v>
      </c>
      <c r="C381" s="13" t="s">
        <v>3214</v>
      </c>
      <c r="D381" s="13" t="s">
        <v>556</v>
      </c>
      <c r="E381" s="36"/>
      <c r="F381" s="36"/>
      <c r="G381" s="36"/>
      <c r="H381" s="36"/>
      <c r="I381" s="36"/>
      <c r="J381" s="36"/>
      <c r="K381" s="36"/>
      <c r="L381" s="36"/>
      <c r="M381" s="36"/>
      <c r="N381" s="36"/>
      <c r="O381" s="4"/>
      <c r="P381" s="36"/>
      <c r="Q381" s="36"/>
      <c r="R381" s="36"/>
      <c r="S381" s="12"/>
      <c r="T381" s="12"/>
      <c r="U381" s="12"/>
      <c r="X381" s="19"/>
      <c r="Y381" s="19"/>
      <c r="Z381" s="19"/>
      <c r="AA381" s="19"/>
      <c r="AB381" s="19"/>
      <c r="AC381" s="19"/>
      <c r="AD381" s="19"/>
    </row>
    <row r="382" spans="1:30" s="14" customFormat="1">
      <c r="A382" s="13"/>
      <c r="B382" s="13" t="s">
        <v>3217</v>
      </c>
      <c r="C382" s="13" t="s">
        <v>3218</v>
      </c>
      <c r="D382" s="13" t="s">
        <v>556</v>
      </c>
      <c r="E382" s="36"/>
      <c r="F382" s="36"/>
      <c r="G382" s="36"/>
      <c r="H382" s="36"/>
      <c r="I382" s="36"/>
      <c r="J382" s="36"/>
      <c r="K382" s="36"/>
      <c r="L382" s="36"/>
      <c r="M382" s="36"/>
      <c r="N382" s="36"/>
      <c r="O382" s="4"/>
      <c r="P382" s="36"/>
      <c r="Q382" s="36"/>
      <c r="R382" s="36"/>
      <c r="S382" s="12"/>
      <c r="T382" s="12"/>
      <c r="U382" s="12"/>
      <c r="X382" s="19"/>
      <c r="Y382" s="19"/>
      <c r="Z382" s="19"/>
      <c r="AA382" s="19"/>
      <c r="AB382" s="19"/>
      <c r="AC382" s="19"/>
      <c r="AD382" s="19"/>
    </row>
    <row r="383" spans="1:30" s="14" customFormat="1" ht="30">
      <c r="A383" s="11"/>
      <c r="B383" s="11" t="s">
        <v>3297</v>
      </c>
      <c r="C383" s="11" t="s">
        <v>3298</v>
      </c>
      <c r="D383" s="11" t="s">
        <v>556</v>
      </c>
      <c r="E383" s="3"/>
      <c r="F383" s="3"/>
      <c r="G383" s="36"/>
      <c r="H383" s="36"/>
      <c r="I383" s="36" t="str">
        <f>IF(AND(ISNUMBER(I384),ISNUMBER(I385),ISNUMBER(I386)), I384/(I385-I386), "")</f>
        <v/>
      </c>
      <c r="J383" s="36"/>
      <c r="K383" s="36" t="str">
        <f>IF(AND(ISNUMBER(K384),ISNUMBER(K385),ISNUMBER(K386)), K384/(K385-K386), "")</f>
        <v/>
      </c>
      <c r="L383" s="36"/>
      <c r="M383" s="36" t="str">
        <f>IF(AND(ISNUMBER(M384),ISNUMBER(M385),ISNUMBER(M386)), M384/(M385-M386), "")</f>
        <v/>
      </c>
      <c r="N383" s="36"/>
      <c r="O383" s="5" t="str">
        <f>IF(AND(ISNUMBER(O384),ISNUMBER(O385),ISNUMBER(O386)), O384/(O385-O386), "")</f>
        <v/>
      </c>
      <c r="P383" s="36"/>
      <c r="Q383" s="36"/>
      <c r="R383" s="12"/>
      <c r="S383" s="12"/>
      <c r="T383" s="12"/>
      <c r="U383" s="12"/>
      <c r="X383" s="19"/>
      <c r="Y383" s="19"/>
      <c r="Z383" s="19"/>
      <c r="AA383" s="19"/>
      <c r="AB383" s="19"/>
      <c r="AC383" s="19"/>
      <c r="AD383" s="19"/>
    </row>
    <row r="384" spans="1:30" s="14" customFormat="1" ht="30">
      <c r="A384" s="13"/>
      <c r="B384" s="13" t="s">
        <v>3305</v>
      </c>
      <c r="C384" s="13" t="s">
        <v>3306</v>
      </c>
      <c r="D384" s="13" t="s">
        <v>556</v>
      </c>
      <c r="E384" s="36"/>
      <c r="F384" s="36"/>
      <c r="G384" s="36"/>
      <c r="H384" s="36"/>
      <c r="I384" s="36"/>
      <c r="J384" s="36"/>
      <c r="K384" s="36"/>
      <c r="L384" s="36"/>
      <c r="M384" s="36"/>
      <c r="N384" s="36"/>
      <c r="O384" s="4"/>
      <c r="P384" s="36"/>
      <c r="Q384" s="36"/>
      <c r="R384" s="36"/>
      <c r="S384" s="12"/>
      <c r="T384" s="12"/>
      <c r="U384" s="12"/>
      <c r="X384" s="19"/>
      <c r="Y384" s="19"/>
      <c r="Z384" s="19"/>
      <c r="AA384" s="19"/>
      <c r="AB384" s="19"/>
      <c r="AC384" s="19"/>
      <c r="AD384" s="19"/>
    </row>
    <row r="385" spans="1:30" s="14" customFormat="1">
      <c r="A385" s="13"/>
      <c r="B385" s="13" t="s">
        <v>3309</v>
      </c>
      <c r="C385" s="13" t="s">
        <v>3310</v>
      </c>
      <c r="D385" s="13" t="s">
        <v>556</v>
      </c>
      <c r="E385" s="36"/>
      <c r="F385" s="36"/>
      <c r="G385" s="36"/>
      <c r="H385" s="36"/>
      <c r="I385" s="36"/>
      <c r="J385" s="36"/>
      <c r="K385" s="36"/>
      <c r="L385" s="36"/>
      <c r="M385" s="36"/>
      <c r="N385" s="36"/>
      <c r="O385" s="4"/>
      <c r="P385" s="36"/>
      <c r="Q385" s="36"/>
      <c r="R385" s="36"/>
      <c r="S385" s="12"/>
      <c r="T385" s="12"/>
      <c r="U385" s="12"/>
      <c r="X385" s="19"/>
      <c r="Y385" s="19"/>
      <c r="Z385" s="19"/>
      <c r="AA385" s="19"/>
      <c r="AB385" s="19"/>
      <c r="AC385" s="19"/>
      <c r="AD385" s="19"/>
    </row>
    <row r="386" spans="1:30" s="14" customFormat="1">
      <c r="A386" s="13"/>
      <c r="B386" s="13" t="s">
        <v>3312</v>
      </c>
      <c r="C386" s="13" t="s">
        <v>3313</v>
      </c>
      <c r="D386" s="13" t="s">
        <v>556</v>
      </c>
      <c r="E386" s="36"/>
      <c r="F386" s="36"/>
      <c r="G386" s="36"/>
      <c r="H386" s="36"/>
      <c r="I386" s="36"/>
      <c r="J386" s="36"/>
      <c r="K386" s="36"/>
      <c r="L386" s="36"/>
      <c r="M386" s="36"/>
      <c r="N386" s="36"/>
      <c r="O386" s="4"/>
      <c r="P386" s="36"/>
      <c r="Q386" s="36"/>
      <c r="R386" s="36"/>
      <c r="S386" s="12"/>
      <c r="T386" s="12"/>
      <c r="U386" s="12"/>
      <c r="X386" s="19"/>
      <c r="Y386" s="19"/>
      <c r="Z386" s="19"/>
      <c r="AA386" s="19"/>
      <c r="AB386" s="19"/>
      <c r="AC386" s="19"/>
      <c r="AD386" s="19"/>
    </row>
    <row r="387" spans="1:30" s="14" customFormat="1">
      <c r="A387" s="11"/>
      <c r="B387" s="11" t="s">
        <v>3315</v>
      </c>
      <c r="C387" s="11" t="s">
        <v>3316</v>
      </c>
      <c r="D387" s="11" t="s">
        <v>556</v>
      </c>
      <c r="E387" s="3"/>
      <c r="F387" s="3"/>
      <c r="G387" s="36"/>
      <c r="H387" s="36"/>
      <c r="I387" s="36" t="str">
        <f>IF(AND(ISNUMBER(I388),ISNUMBER(I389)), (I388-I389)/I388, "")</f>
        <v/>
      </c>
      <c r="J387" s="36"/>
      <c r="K387" s="36" t="str">
        <f>IF(AND(ISNUMBER(K388),ISNUMBER(K389)), (K388-K389)/K388, "")</f>
        <v/>
      </c>
      <c r="L387" s="36"/>
      <c r="M387" s="36" t="str">
        <f>IF(AND(ISNUMBER(M388),ISNUMBER(M389)), (M388-M389)/M388, "")</f>
        <v/>
      </c>
      <c r="N387" s="36"/>
      <c r="O387" s="5" t="str">
        <f>IF(AND(ISNUMBER(O388),ISNUMBER(O389)), (O388-O389)/O388, "")</f>
        <v/>
      </c>
      <c r="P387" s="36"/>
      <c r="Q387" s="36"/>
      <c r="R387" s="12"/>
      <c r="S387" s="12"/>
      <c r="T387" s="12"/>
      <c r="U387" s="12"/>
      <c r="X387" s="19"/>
      <c r="Y387" s="19"/>
      <c r="Z387" s="19"/>
      <c r="AA387" s="19"/>
      <c r="AB387" s="19"/>
      <c r="AC387" s="19"/>
      <c r="AD387" s="19"/>
    </row>
    <row r="388" spans="1:30" s="14" customFormat="1">
      <c r="A388" s="13"/>
      <c r="B388" s="13" t="s">
        <v>3323</v>
      </c>
      <c r="C388" s="13" t="s">
        <v>3324</v>
      </c>
      <c r="D388" s="13" t="s">
        <v>556</v>
      </c>
      <c r="E388" s="36"/>
      <c r="F388" s="36"/>
      <c r="G388" s="36"/>
      <c r="H388" s="36"/>
      <c r="I388" s="36"/>
      <c r="J388" s="36"/>
      <c r="K388" s="36"/>
      <c r="L388" s="36"/>
      <c r="M388" s="36"/>
      <c r="N388" s="36"/>
      <c r="O388" s="4"/>
      <c r="P388" s="36"/>
      <c r="Q388" s="36"/>
      <c r="R388" s="36"/>
      <c r="S388" s="12"/>
      <c r="T388" s="12"/>
      <c r="U388" s="12"/>
      <c r="X388" s="19"/>
      <c r="Y388" s="19"/>
      <c r="Z388" s="19"/>
      <c r="AA388" s="19"/>
      <c r="AB388" s="19"/>
      <c r="AC388" s="19"/>
      <c r="AD388" s="19"/>
    </row>
    <row r="389" spans="1:30" s="14" customFormat="1">
      <c r="A389" s="13"/>
      <c r="B389" s="13" t="s">
        <v>3327</v>
      </c>
      <c r="C389" s="13" t="s">
        <v>3328</v>
      </c>
      <c r="D389" s="13" t="s">
        <v>556</v>
      </c>
      <c r="E389" s="36"/>
      <c r="F389" s="36"/>
      <c r="G389" s="36"/>
      <c r="H389" s="36"/>
      <c r="I389" s="36"/>
      <c r="J389" s="36"/>
      <c r="K389" s="36"/>
      <c r="L389" s="36"/>
      <c r="M389" s="36"/>
      <c r="N389" s="36"/>
      <c r="O389" s="4"/>
      <c r="P389" s="36"/>
      <c r="Q389" s="36"/>
      <c r="R389" s="36"/>
      <c r="S389" s="12"/>
      <c r="T389" s="12"/>
      <c r="U389" s="12"/>
      <c r="X389" s="19"/>
      <c r="Y389" s="19"/>
      <c r="Z389" s="19"/>
      <c r="AA389" s="19"/>
      <c r="AB389" s="19"/>
      <c r="AC389" s="19"/>
      <c r="AD389" s="19"/>
    </row>
    <row r="390" spans="1:30" s="14" customFormat="1">
      <c r="A390" s="11"/>
      <c r="B390" s="11" t="s">
        <v>3360</v>
      </c>
      <c r="C390" s="11" t="s">
        <v>3361</v>
      </c>
      <c r="D390" s="11" t="s">
        <v>556</v>
      </c>
      <c r="E390" s="3"/>
      <c r="F390" s="3"/>
      <c r="G390" s="36"/>
      <c r="H390" s="36"/>
      <c r="I390" s="36" t="str">
        <f>IF(AND(ISNUMBER(I391),ISNUMBER(I392)), (I391-I392)/I392, "")</f>
        <v/>
      </c>
      <c r="J390" s="36"/>
      <c r="K390" s="36" t="str">
        <f>IF(AND(ISNUMBER(K391),ISNUMBER(K392)), (K391-K392)/K392, "")</f>
        <v/>
      </c>
      <c r="L390" s="36"/>
      <c r="M390" s="36" t="str">
        <f>IF(AND(ISNUMBER(M391),ISNUMBER(M392)), (M391-M392)/M392, "")</f>
        <v/>
      </c>
      <c r="N390" s="36"/>
      <c r="O390" s="5" t="str">
        <f>IF(AND(ISNUMBER(O391),ISNUMBER(O392)), (O391-O392)/O392, "")</f>
        <v/>
      </c>
      <c r="P390" s="36"/>
      <c r="Q390" s="36"/>
      <c r="R390" s="12"/>
      <c r="S390" s="12"/>
      <c r="T390" s="12"/>
      <c r="U390" s="12"/>
      <c r="X390" s="19"/>
      <c r="Y390" s="19"/>
      <c r="Z390" s="19"/>
      <c r="AA390" s="19"/>
      <c r="AB390" s="19"/>
      <c r="AC390" s="19"/>
      <c r="AD390" s="19"/>
    </row>
    <row r="391" spans="1:30" s="14" customFormat="1">
      <c r="A391" s="13"/>
      <c r="B391" s="13" t="s">
        <v>3368</v>
      </c>
      <c r="C391" s="13" t="s">
        <v>3369</v>
      </c>
      <c r="D391" s="13" t="s">
        <v>556</v>
      </c>
      <c r="E391" s="36"/>
      <c r="F391" s="36"/>
      <c r="G391" s="36"/>
      <c r="H391" s="36"/>
      <c r="I391" s="36"/>
      <c r="J391" s="36"/>
      <c r="K391" s="36"/>
      <c r="L391" s="36"/>
      <c r="M391" s="36"/>
      <c r="N391" s="36"/>
      <c r="O391" s="4"/>
      <c r="P391" s="36"/>
      <c r="Q391" s="36"/>
      <c r="R391" s="36"/>
      <c r="S391" s="12"/>
      <c r="T391" s="12"/>
      <c r="U391" s="12"/>
      <c r="X391" s="19"/>
      <c r="Y391" s="19"/>
      <c r="Z391" s="19"/>
      <c r="AA391" s="19"/>
      <c r="AB391" s="19"/>
      <c r="AC391" s="19"/>
      <c r="AD391" s="19"/>
    </row>
    <row r="392" spans="1:30" s="14" customFormat="1">
      <c r="A392" s="13"/>
      <c r="B392" s="13" t="s">
        <v>3371</v>
      </c>
      <c r="C392" s="13" t="s">
        <v>3372</v>
      </c>
      <c r="D392" s="13" t="s">
        <v>556</v>
      </c>
      <c r="E392" s="36"/>
      <c r="F392" s="36"/>
      <c r="G392" s="36"/>
      <c r="H392" s="36"/>
      <c r="I392" s="36"/>
      <c r="J392" s="36"/>
      <c r="K392" s="36"/>
      <c r="L392" s="36"/>
      <c r="M392" s="36"/>
      <c r="N392" s="36"/>
      <c r="O392" s="4"/>
      <c r="P392" s="36"/>
      <c r="Q392" s="36"/>
      <c r="R392" s="36"/>
      <c r="S392" s="12"/>
      <c r="T392" s="12"/>
      <c r="U392" s="12"/>
      <c r="X392" s="19"/>
      <c r="Y392" s="19"/>
      <c r="Z392" s="19"/>
      <c r="AA392" s="19"/>
      <c r="AB392" s="19"/>
      <c r="AC392" s="19"/>
      <c r="AD392" s="19"/>
    </row>
    <row r="393" spans="1:30" s="14" customFormat="1">
      <c r="A393" s="11"/>
      <c r="B393" s="11" t="s">
        <v>3429</v>
      </c>
      <c r="C393" s="11" t="s">
        <v>3430</v>
      </c>
      <c r="D393" s="11" t="s">
        <v>556</v>
      </c>
      <c r="E393" s="3"/>
      <c r="F393" s="3"/>
      <c r="G393" s="36"/>
      <c r="H393" s="36"/>
      <c r="I393" s="36" t="str">
        <f>IF(AND(ISNUMBER(I394),ISNUMBER(I395),ISNUMBER(I396),ISNUMBER(I397),ISNUMBER(I398),ISNUMBER(I399)), (I394+I395+I396-I397-I398-I399)/(I394+I395+I396), "")</f>
        <v/>
      </c>
      <c r="J393" s="36"/>
      <c r="K393" s="36" t="str">
        <f>IF(AND(ISNUMBER(K394),ISNUMBER(K395),ISNUMBER(K396),ISNUMBER(K397),ISNUMBER(K398),ISNUMBER(K399)), (K394+K395+K396-K397-K398-K399)/(K394+K395+K396), "")</f>
        <v/>
      </c>
      <c r="L393" s="36"/>
      <c r="M393" s="36" t="str">
        <f>IF(AND(ISNUMBER(M394),ISNUMBER(M395),ISNUMBER(M396),ISNUMBER(M397),ISNUMBER(M398),ISNUMBER(M399)), (M394+M395+M396-M397-M398-M399)/(M394+M395+M396), "")</f>
        <v/>
      </c>
      <c r="N393" s="36"/>
      <c r="O393" s="5" t="str">
        <f>IF(AND(ISNUMBER(O394),ISNUMBER(O395),ISNUMBER(O396),ISNUMBER(O397),ISNUMBER(O398),ISNUMBER(O399)), (O394+O395+O396-O397-O398-O399)/(O394+O395+O396), "")</f>
        <v/>
      </c>
      <c r="P393" s="36"/>
      <c r="Q393" s="36"/>
      <c r="R393" s="12"/>
      <c r="S393" s="12"/>
      <c r="T393" s="12"/>
      <c r="U393" s="12"/>
      <c r="X393" s="19"/>
      <c r="Y393" s="19"/>
      <c r="Z393" s="19"/>
      <c r="AA393" s="19"/>
      <c r="AB393" s="19"/>
      <c r="AC393" s="19"/>
      <c r="AD393" s="19"/>
    </row>
    <row r="394" spans="1:30" s="14" customFormat="1">
      <c r="A394" s="13"/>
      <c r="B394" s="13" t="s">
        <v>3436</v>
      </c>
      <c r="C394" s="13" t="s">
        <v>3437</v>
      </c>
      <c r="D394" s="13" t="s">
        <v>556</v>
      </c>
      <c r="E394" s="36"/>
      <c r="F394" s="36"/>
      <c r="G394" s="36"/>
      <c r="H394" s="36"/>
      <c r="I394" s="36"/>
      <c r="J394" s="36"/>
      <c r="K394" s="36"/>
      <c r="L394" s="36"/>
      <c r="M394" s="36"/>
      <c r="N394" s="36"/>
      <c r="O394" s="4"/>
      <c r="P394" s="36"/>
      <c r="Q394" s="36"/>
      <c r="R394" s="36"/>
      <c r="S394" s="12"/>
      <c r="T394" s="12"/>
      <c r="U394" s="12"/>
      <c r="X394" s="19"/>
      <c r="Y394" s="19"/>
      <c r="Z394" s="19"/>
      <c r="AA394" s="19"/>
      <c r="AB394" s="19"/>
      <c r="AC394" s="19"/>
      <c r="AD394" s="19"/>
    </row>
    <row r="395" spans="1:30" s="14" customFormat="1">
      <c r="A395" s="13"/>
      <c r="B395" s="13" t="s">
        <v>3440</v>
      </c>
      <c r="C395" s="13" t="s">
        <v>3441</v>
      </c>
      <c r="D395" s="13" t="s">
        <v>556</v>
      </c>
      <c r="E395" s="36"/>
      <c r="F395" s="36"/>
      <c r="G395" s="36"/>
      <c r="H395" s="36"/>
      <c r="I395" s="36"/>
      <c r="J395" s="36"/>
      <c r="K395" s="36"/>
      <c r="L395" s="36"/>
      <c r="M395" s="36"/>
      <c r="N395" s="36"/>
      <c r="O395" s="4"/>
      <c r="P395" s="36"/>
      <c r="Q395" s="36"/>
      <c r="R395" s="36"/>
      <c r="S395" s="12"/>
      <c r="T395" s="12"/>
      <c r="U395" s="12"/>
      <c r="X395" s="19"/>
      <c r="Y395" s="19"/>
      <c r="Z395" s="19"/>
      <c r="AA395" s="19"/>
      <c r="AB395" s="19"/>
      <c r="AC395" s="19"/>
      <c r="AD395" s="19"/>
    </row>
    <row r="396" spans="1:30" s="14" customFormat="1">
      <c r="A396" s="13"/>
      <c r="B396" s="13" t="s">
        <v>3444</v>
      </c>
      <c r="C396" s="13" t="s">
        <v>3445</v>
      </c>
      <c r="D396" s="13" t="s">
        <v>556</v>
      </c>
      <c r="E396" s="36"/>
      <c r="F396" s="36"/>
      <c r="G396" s="36"/>
      <c r="H396" s="36"/>
      <c r="I396" s="36"/>
      <c r="J396" s="36"/>
      <c r="K396" s="36"/>
      <c r="L396" s="36"/>
      <c r="M396" s="36"/>
      <c r="N396" s="36"/>
      <c r="O396" s="4"/>
      <c r="P396" s="36"/>
      <c r="Q396" s="36"/>
      <c r="R396" s="36"/>
      <c r="S396" s="12"/>
      <c r="T396" s="12"/>
      <c r="U396" s="12"/>
      <c r="X396" s="19"/>
      <c r="Y396" s="19"/>
      <c r="Z396" s="19"/>
      <c r="AA396" s="19"/>
      <c r="AB396" s="19"/>
      <c r="AC396" s="19"/>
      <c r="AD396" s="19"/>
    </row>
    <row r="397" spans="1:30" s="14" customFormat="1">
      <c r="A397" s="13"/>
      <c r="B397" s="13" t="s">
        <v>3447</v>
      </c>
      <c r="C397" s="13" t="s">
        <v>3448</v>
      </c>
      <c r="D397" s="13" t="s">
        <v>556</v>
      </c>
      <c r="E397" s="36"/>
      <c r="F397" s="36"/>
      <c r="G397" s="36"/>
      <c r="H397" s="36"/>
      <c r="I397" s="36"/>
      <c r="J397" s="36"/>
      <c r="K397" s="36"/>
      <c r="L397" s="36"/>
      <c r="M397" s="36"/>
      <c r="N397" s="36"/>
      <c r="O397" s="4"/>
      <c r="P397" s="36"/>
      <c r="Q397" s="36"/>
      <c r="R397" s="36"/>
      <c r="S397" s="12"/>
      <c r="T397" s="12"/>
      <c r="U397" s="12"/>
      <c r="X397" s="19"/>
      <c r="Y397" s="19"/>
      <c r="Z397" s="19"/>
      <c r="AA397" s="19"/>
      <c r="AB397" s="19"/>
      <c r="AC397" s="19"/>
      <c r="AD397" s="19"/>
    </row>
    <row r="398" spans="1:30" s="14" customFormat="1">
      <c r="A398" s="13"/>
      <c r="B398" s="13" t="s">
        <v>3450</v>
      </c>
      <c r="C398" s="13" t="s">
        <v>3451</v>
      </c>
      <c r="D398" s="13" t="s">
        <v>556</v>
      </c>
      <c r="E398" s="36"/>
      <c r="F398" s="36"/>
      <c r="G398" s="36"/>
      <c r="H398" s="36"/>
      <c r="I398" s="36"/>
      <c r="J398" s="36"/>
      <c r="K398" s="36"/>
      <c r="L398" s="36"/>
      <c r="M398" s="36"/>
      <c r="N398" s="36"/>
      <c r="O398" s="4"/>
      <c r="P398" s="36"/>
      <c r="Q398" s="36"/>
      <c r="R398" s="36"/>
      <c r="S398" s="12"/>
      <c r="T398" s="12"/>
      <c r="U398" s="12"/>
      <c r="X398" s="19"/>
      <c r="Y398" s="19"/>
      <c r="Z398" s="19"/>
      <c r="AA398" s="19"/>
      <c r="AB398" s="19"/>
      <c r="AC398" s="19"/>
      <c r="AD398" s="19"/>
    </row>
    <row r="399" spans="1:30" s="14" customFormat="1">
      <c r="A399" s="13"/>
      <c r="B399" s="13" t="s">
        <v>3453</v>
      </c>
      <c r="C399" s="13" t="s">
        <v>3454</v>
      </c>
      <c r="D399" s="13" t="s">
        <v>556</v>
      </c>
      <c r="E399" s="36"/>
      <c r="F399" s="36"/>
      <c r="G399" s="36"/>
      <c r="H399" s="36"/>
      <c r="I399" s="36"/>
      <c r="J399" s="36"/>
      <c r="K399" s="36"/>
      <c r="L399" s="36"/>
      <c r="M399" s="36"/>
      <c r="N399" s="36"/>
      <c r="O399" s="4"/>
      <c r="P399" s="36"/>
      <c r="Q399" s="36"/>
      <c r="R399" s="36"/>
      <c r="S399" s="12"/>
      <c r="T399" s="12"/>
      <c r="U399" s="12"/>
      <c r="X399" s="19"/>
      <c r="Y399" s="19"/>
      <c r="Z399" s="19"/>
      <c r="AA399" s="19"/>
      <c r="AB399" s="19"/>
      <c r="AC399" s="19"/>
      <c r="AD399" s="19"/>
    </row>
    <row r="400" spans="1:30" s="14" customFormat="1">
      <c r="A400" s="11"/>
      <c r="B400" s="11" t="s">
        <v>3473</v>
      </c>
      <c r="C400" s="11" t="s">
        <v>3474</v>
      </c>
      <c r="D400" s="11" t="s">
        <v>556</v>
      </c>
      <c r="E400" s="3"/>
      <c r="F400" s="3"/>
      <c r="G400" s="36"/>
      <c r="H400" s="36"/>
      <c r="I400" s="36" t="str">
        <f>IF(AND(ISNUMBER(I401),ISNUMBER(I402),ISNUMBER(I403)), (I401+I402)/I403, "")</f>
        <v/>
      </c>
      <c r="J400" s="36"/>
      <c r="K400" s="36" t="str">
        <f>IF(AND(ISNUMBER(K401),ISNUMBER(K402),ISNUMBER(K403)), (K401+K402)/K403, "")</f>
        <v/>
      </c>
      <c r="L400" s="36"/>
      <c r="M400" s="36" t="str">
        <f>IF(AND(ISNUMBER(M401),ISNUMBER(M402),ISNUMBER(M403)), (M401+M402)/M403, "")</f>
        <v/>
      </c>
      <c r="N400" s="36"/>
      <c r="O400" s="5" t="str">
        <f>IF(AND(ISNUMBER(O401),ISNUMBER(O402),ISNUMBER(O403)), (O401+O402)/O403, "")</f>
        <v/>
      </c>
      <c r="P400" s="36"/>
      <c r="Q400" s="36"/>
      <c r="R400" s="12"/>
      <c r="S400" s="12"/>
      <c r="T400" s="12"/>
      <c r="U400" s="12"/>
      <c r="X400" s="19"/>
      <c r="Y400" s="19"/>
      <c r="Z400" s="19"/>
      <c r="AA400" s="19"/>
      <c r="AB400" s="19"/>
      <c r="AC400" s="19"/>
      <c r="AD400" s="19"/>
    </row>
    <row r="401" spans="1:30" s="14" customFormat="1">
      <c r="A401" s="13"/>
      <c r="B401" s="13" t="s">
        <v>3479</v>
      </c>
      <c r="C401" s="13" t="s">
        <v>3480</v>
      </c>
      <c r="D401" s="13" t="s">
        <v>556</v>
      </c>
      <c r="E401" s="36"/>
      <c r="F401" s="36"/>
      <c r="G401" s="36"/>
      <c r="H401" s="36"/>
      <c r="I401" s="36"/>
      <c r="J401" s="36"/>
      <c r="K401" s="36"/>
      <c r="L401" s="36"/>
      <c r="M401" s="36"/>
      <c r="N401" s="36"/>
      <c r="O401" s="4"/>
      <c r="P401" s="36"/>
      <c r="Q401" s="36"/>
      <c r="R401" s="36"/>
      <c r="S401" s="12"/>
      <c r="T401" s="12"/>
      <c r="U401" s="12"/>
      <c r="X401" s="19"/>
      <c r="Y401" s="19"/>
      <c r="Z401" s="19"/>
      <c r="AA401" s="19"/>
      <c r="AB401" s="19"/>
      <c r="AC401" s="19"/>
      <c r="AD401" s="19"/>
    </row>
    <row r="402" spans="1:30" s="14" customFormat="1">
      <c r="A402" s="13"/>
      <c r="B402" s="13" t="s">
        <v>3482</v>
      </c>
      <c r="C402" s="13" t="s">
        <v>3483</v>
      </c>
      <c r="D402" s="13" t="s">
        <v>556</v>
      </c>
      <c r="E402" s="36"/>
      <c r="F402" s="36"/>
      <c r="G402" s="36"/>
      <c r="H402" s="36"/>
      <c r="I402" s="36"/>
      <c r="J402" s="36"/>
      <c r="K402" s="36"/>
      <c r="L402" s="36"/>
      <c r="M402" s="36"/>
      <c r="N402" s="36"/>
      <c r="O402" s="4"/>
      <c r="P402" s="36"/>
      <c r="Q402" s="36"/>
      <c r="R402" s="36"/>
      <c r="S402" s="12"/>
      <c r="T402" s="12"/>
      <c r="U402" s="12"/>
      <c r="X402" s="19"/>
      <c r="Y402" s="19"/>
      <c r="Z402" s="19"/>
      <c r="AA402" s="19"/>
      <c r="AB402" s="19"/>
      <c r="AC402" s="19"/>
      <c r="AD402" s="19"/>
    </row>
    <row r="403" spans="1:30" s="14" customFormat="1">
      <c r="A403" s="13"/>
      <c r="B403" s="13" t="s">
        <v>3485</v>
      </c>
      <c r="C403" s="13" t="s">
        <v>3486</v>
      </c>
      <c r="D403" s="13" t="s">
        <v>556</v>
      </c>
      <c r="E403" s="36"/>
      <c r="F403" s="36"/>
      <c r="G403" s="36"/>
      <c r="H403" s="36"/>
      <c r="I403" s="36"/>
      <c r="J403" s="36"/>
      <c r="K403" s="36"/>
      <c r="L403" s="36"/>
      <c r="M403" s="36"/>
      <c r="N403" s="36"/>
      <c r="O403" s="4"/>
      <c r="P403" s="36"/>
      <c r="Q403" s="36"/>
      <c r="R403" s="36"/>
      <c r="S403" s="12"/>
      <c r="T403" s="12"/>
      <c r="U403" s="12"/>
      <c r="X403" s="19"/>
      <c r="Y403" s="19"/>
      <c r="Z403" s="19"/>
      <c r="AA403" s="19"/>
      <c r="AB403" s="19"/>
      <c r="AC403" s="19"/>
      <c r="AD403" s="19"/>
    </row>
    <row r="404" spans="1:30" s="14" customFormat="1">
      <c r="A404" s="11"/>
      <c r="B404" s="11" t="s">
        <v>3488</v>
      </c>
      <c r="C404" s="11" t="s">
        <v>3489</v>
      </c>
      <c r="D404" s="11" t="s">
        <v>556</v>
      </c>
      <c r="E404" s="3"/>
      <c r="F404" s="3"/>
      <c r="G404" s="36"/>
      <c r="H404" s="36"/>
      <c r="I404" s="36" t="str">
        <f>IF(AND(ISNUMBER(I405),ISNUMBER(I406)), I405/I406, "")</f>
        <v/>
      </c>
      <c r="J404" s="36"/>
      <c r="K404" s="36" t="str">
        <f>IF(AND(ISNUMBER(K405),ISNUMBER(K406)), K405/K406, "")</f>
        <v/>
      </c>
      <c r="L404" s="36"/>
      <c r="M404" s="36" t="str">
        <f>IF(AND(ISNUMBER(M405),ISNUMBER(M406)), M405/M406, "")</f>
        <v/>
      </c>
      <c r="N404" s="36"/>
      <c r="O404" s="5" t="str">
        <f>IF(AND(ISNUMBER(O405),ISNUMBER(O406)), O405/O406, "")</f>
        <v/>
      </c>
      <c r="P404" s="36"/>
      <c r="Q404" s="36"/>
      <c r="R404" s="12"/>
      <c r="S404" s="12"/>
      <c r="T404" s="12"/>
      <c r="U404" s="12"/>
      <c r="X404" s="19"/>
      <c r="Y404" s="19"/>
      <c r="Z404" s="19"/>
      <c r="AA404" s="19"/>
      <c r="AB404" s="19"/>
      <c r="AC404" s="19"/>
      <c r="AD404" s="19"/>
    </row>
    <row r="405" spans="1:30" s="14" customFormat="1">
      <c r="A405" s="13"/>
      <c r="B405" s="13" t="s">
        <v>3494</v>
      </c>
      <c r="C405" s="13" t="s">
        <v>3495</v>
      </c>
      <c r="D405" s="13" t="s">
        <v>556</v>
      </c>
      <c r="E405" s="36"/>
      <c r="F405" s="36"/>
      <c r="G405" s="36"/>
      <c r="H405" s="36"/>
      <c r="I405" s="36"/>
      <c r="J405" s="36"/>
      <c r="K405" s="36"/>
      <c r="L405" s="36"/>
      <c r="M405" s="36"/>
      <c r="N405" s="36"/>
      <c r="O405" s="4"/>
      <c r="P405" s="36"/>
      <c r="Q405" s="36"/>
      <c r="R405" s="36"/>
      <c r="S405" s="12"/>
      <c r="T405" s="12"/>
      <c r="U405" s="12"/>
      <c r="X405" s="19"/>
      <c r="Y405" s="19"/>
      <c r="Z405" s="19"/>
      <c r="AA405" s="19"/>
      <c r="AB405" s="19"/>
      <c r="AC405" s="19"/>
      <c r="AD405" s="19"/>
    </row>
    <row r="406" spans="1:30" s="14" customFormat="1">
      <c r="A406" s="13"/>
      <c r="B406" s="13" t="s">
        <v>3497</v>
      </c>
      <c r="C406" s="13" t="s">
        <v>3498</v>
      </c>
      <c r="D406" s="13" t="s">
        <v>556</v>
      </c>
      <c r="E406" s="36"/>
      <c r="F406" s="36"/>
      <c r="G406" s="36"/>
      <c r="H406" s="36"/>
      <c r="I406" s="36"/>
      <c r="J406" s="36"/>
      <c r="K406" s="36"/>
      <c r="L406" s="36"/>
      <c r="M406" s="36"/>
      <c r="N406" s="36"/>
      <c r="O406" s="4"/>
      <c r="P406" s="36"/>
      <c r="Q406" s="36"/>
      <c r="R406" s="36"/>
      <c r="S406" s="12"/>
      <c r="T406" s="12"/>
      <c r="U406" s="12"/>
      <c r="X406" s="19"/>
      <c r="Y406" s="19"/>
      <c r="Z406" s="19"/>
      <c r="AA406" s="19"/>
      <c r="AB406" s="19"/>
      <c r="AC406" s="19"/>
      <c r="AD406" s="19"/>
    </row>
    <row r="407" spans="1:30" s="14" customFormat="1" ht="30">
      <c r="A407" s="11"/>
      <c r="B407" s="11" t="s">
        <v>3516</v>
      </c>
      <c r="C407" s="11" t="s">
        <v>3517</v>
      </c>
      <c r="D407" s="11" t="s">
        <v>556</v>
      </c>
      <c r="E407" s="3"/>
      <c r="F407" s="3"/>
      <c r="G407" s="36"/>
      <c r="H407" s="36"/>
      <c r="I407" s="36" t="str">
        <f>IF(AND(ISNUMBER(I408),ISNUMBER(I409),ISNUMBER(I410),ISNUMBER(I411)), (I408+I409-I410-I411)/(I410+I411), "")</f>
        <v/>
      </c>
      <c r="J407" s="36"/>
      <c r="K407" s="36" t="str">
        <f>IF(AND(ISNUMBER(K408),ISNUMBER(K409),ISNUMBER(K410),ISNUMBER(K411)), (K408+K409-K410-K411)/(K410+K411), "")</f>
        <v/>
      </c>
      <c r="L407" s="36"/>
      <c r="M407" s="36" t="str">
        <f>IF(AND(ISNUMBER(M408),ISNUMBER(M409),ISNUMBER(M410),ISNUMBER(M411)), (M408+M409-M410-M411)/(M410+M411), "")</f>
        <v/>
      </c>
      <c r="N407" s="36"/>
      <c r="O407" s="5" t="str">
        <f>IF(AND(ISNUMBER(O408),ISNUMBER(O409),ISNUMBER(O410),ISNUMBER(O411)), (O408+O409-O410-O411)/(O410+O411), "")</f>
        <v/>
      </c>
      <c r="P407" s="36"/>
      <c r="Q407" s="36"/>
      <c r="R407" s="12"/>
      <c r="S407" s="12"/>
      <c r="T407" s="12"/>
      <c r="U407" s="12"/>
      <c r="X407" s="19"/>
      <c r="Y407" s="19"/>
      <c r="Z407" s="19"/>
      <c r="AA407" s="19"/>
      <c r="AB407" s="19"/>
      <c r="AC407" s="19"/>
      <c r="AD407" s="19"/>
    </row>
    <row r="408" spans="1:30" s="14" customFormat="1">
      <c r="A408" s="13"/>
      <c r="B408" s="13" t="s">
        <v>3523</v>
      </c>
      <c r="C408" s="13" t="s">
        <v>3524</v>
      </c>
      <c r="D408" s="13" t="s">
        <v>556</v>
      </c>
      <c r="E408" s="36"/>
      <c r="F408" s="36"/>
      <c r="G408" s="36"/>
      <c r="H408" s="36"/>
      <c r="I408" s="36"/>
      <c r="J408" s="36"/>
      <c r="K408" s="36"/>
      <c r="L408" s="36"/>
      <c r="M408" s="36"/>
      <c r="N408" s="36"/>
      <c r="O408" s="4"/>
      <c r="P408" s="36"/>
      <c r="Q408" s="36"/>
      <c r="R408" s="36"/>
      <c r="S408" s="12"/>
      <c r="T408" s="12"/>
      <c r="U408" s="12"/>
      <c r="X408" s="19"/>
      <c r="Y408" s="19"/>
      <c r="Z408" s="19"/>
      <c r="AA408" s="19"/>
      <c r="AB408" s="19"/>
      <c r="AC408" s="19"/>
      <c r="AD408" s="19"/>
    </row>
    <row r="409" spans="1:30" s="14" customFormat="1">
      <c r="A409" s="13"/>
      <c r="B409" s="13" t="s">
        <v>3526</v>
      </c>
      <c r="C409" s="13" t="s">
        <v>3527</v>
      </c>
      <c r="D409" s="13" t="s">
        <v>556</v>
      </c>
      <c r="E409" s="36"/>
      <c r="F409" s="36"/>
      <c r="G409" s="36"/>
      <c r="H409" s="36"/>
      <c r="I409" s="36"/>
      <c r="J409" s="36"/>
      <c r="K409" s="36"/>
      <c r="L409" s="36"/>
      <c r="M409" s="36"/>
      <c r="N409" s="36"/>
      <c r="O409" s="4"/>
      <c r="P409" s="36"/>
      <c r="Q409" s="36"/>
      <c r="R409" s="36"/>
      <c r="S409" s="12"/>
      <c r="T409" s="12"/>
      <c r="U409" s="12"/>
      <c r="X409" s="19"/>
      <c r="Y409" s="19"/>
      <c r="Z409" s="19"/>
      <c r="AA409" s="19"/>
      <c r="AB409" s="19"/>
      <c r="AC409" s="19"/>
      <c r="AD409" s="19"/>
    </row>
    <row r="410" spans="1:30" s="14" customFormat="1">
      <c r="A410" s="13"/>
      <c r="B410" s="13" t="s">
        <v>3529</v>
      </c>
      <c r="C410" s="13" t="s">
        <v>3530</v>
      </c>
      <c r="D410" s="13" t="s">
        <v>556</v>
      </c>
      <c r="E410" s="36"/>
      <c r="F410" s="36"/>
      <c r="G410" s="36"/>
      <c r="H410" s="36"/>
      <c r="I410" s="36"/>
      <c r="J410" s="36"/>
      <c r="K410" s="36"/>
      <c r="L410" s="36"/>
      <c r="M410" s="36"/>
      <c r="N410" s="36"/>
      <c r="O410" s="4"/>
      <c r="P410" s="36"/>
      <c r="Q410" s="36"/>
      <c r="R410" s="36"/>
      <c r="S410" s="12"/>
      <c r="T410" s="12"/>
      <c r="U410" s="12"/>
      <c r="X410" s="19"/>
      <c r="Y410" s="19"/>
      <c r="Z410" s="19"/>
      <c r="AA410" s="19"/>
      <c r="AB410" s="19"/>
      <c r="AC410" s="19"/>
      <c r="AD410" s="19"/>
    </row>
    <row r="411" spans="1:30" s="14" customFormat="1">
      <c r="A411" s="13"/>
      <c r="B411" s="13" t="s">
        <v>3532</v>
      </c>
      <c r="C411" s="13" t="s">
        <v>3533</v>
      </c>
      <c r="D411" s="13" t="s">
        <v>556</v>
      </c>
      <c r="E411" s="36"/>
      <c r="F411" s="36"/>
      <c r="G411" s="36"/>
      <c r="H411" s="36"/>
      <c r="I411" s="36"/>
      <c r="J411" s="36"/>
      <c r="K411" s="36"/>
      <c r="L411" s="36"/>
      <c r="M411" s="36"/>
      <c r="N411" s="36"/>
      <c r="O411" s="4"/>
      <c r="P411" s="36"/>
      <c r="Q411" s="36"/>
      <c r="R411" s="36"/>
      <c r="S411" s="12"/>
      <c r="T411" s="12"/>
      <c r="U411" s="12"/>
      <c r="X411" s="19"/>
      <c r="Y411" s="19"/>
      <c r="Z411" s="19"/>
      <c r="AA411" s="19"/>
      <c r="AB411" s="19"/>
      <c r="AC411" s="19"/>
      <c r="AD411" s="19"/>
    </row>
    <row r="412" spans="1:30" s="14" customFormat="1">
      <c r="A412" s="11"/>
      <c r="B412" s="11" t="s">
        <v>3562</v>
      </c>
      <c r="C412" s="11" t="s">
        <v>3563</v>
      </c>
      <c r="D412" s="11" t="s">
        <v>556</v>
      </c>
      <c r="E412" s="3"/>
      <c r="F412" s="3"/>
      <c r="G412" s="36"/>
      <c r="H412" s="36"/>
      <c r="I412" s="36" t="str">
        <f>IF(AND(ISNUMBER(I413),ISNUMBER(I414)), (I413-I414)/I414, "")</f>
        <v/>
      </c>
      <c r="J412" s="36"/>
      <c r="K412" s="36" t="str">
        <f>IF(AND(ISNUMBER(K413),ISNUMBER(K414)), (K413-K414)/K414, "")</f>
        <v/>
      </c>
      <c r="L412" s="36"/>
      <c r="M412" s="36" t="str">
        <f>IF(AND(ISNUMBER(M413),ISNUMBER(M414)), (M413-M414)/M414, "")</f>
        <v/>
      </c>
      <c r="N412" s="36"/>
      <c r="O412" s="5" t="str">
        <f>IF(AND(ISNUMBER(O413),ISNUMBER(O414)), (O413-O414)/O414, "")</f>
        <v/>
      </c>
      <c r="P412" s="36"/>
      <c r="Q412" s="36"/>
      <c r="R412" s="12"/>
      <c r="S412" s="12"/>
      <c r="T412" s="12"/>
      <c r="U412" s="12"/>
      <c r="X412" s="19"/>
      <c r="Y412" s="19"/>
      <c r="Z412" s="19"/>
      <c r="AA412" s="19"/>
      <c r="AB412" s="19"/>
      <c r="AC412" s="19"/>
      <c r="AD412" s="19"/>
    </row>
    <row r="413" spans="1:30" s="14" customFormat="1">
      <c r="A413" s="13"/>
      <c r="B413" s="13" t="s">
        <v>3568</v>
      </c>
      <c r="C413" s="13" t="s">
        <v>3569</v>
      </c>
      <c r="D413" s="13" t="s">
        <v>556</v>
      </c>
      <c r="E413" s="36"/>
      <c r="F413" s="36"/>
      <c r="G413" s="36"/>
      <c r="H413" s="36"/>
      <c r="I413" s="36"/>
      <c r="J413" s="36"/>
      <c r="K413" s="36"/>
      <c r="L413" s="36"/>
      <c r="M413" s="36"/>
      <c r="N413" s="36"/>
      <c r="O413" s="4"/>
      <c r="P413" s="36"/>
      <c r="Q413" s="36"/>
      <c r="R413" s="36"/>
      <c r="S413" s="12"/>
      <c r="T413" s="12"/>
      <c r="U413" s="12"/>
      <c r="X413" s="19"/>
      <c r="Y413" s="19"/>
      <c r="Z413" s="19"/>
      <c r="AA413" s="19"/>
      <c r="AB413" s="19"/>
      <c r="AC413" s="19"/>
      <c r="AD413" s="19"/>
    </row>
    <row r="414" spans="1:30" s="14" customFormat="1">
      <c r="A414" s="13"/>
      <c r="B414" s="13" t="s">
        <v>3571</v>
      </c>
      <c r="C414" s="13" t="s">
        <v>3572</v>
      </c>
      <c r="D414" s="13" t="s">
        <v>556</v>
      </c>
      <c r="E414" s="36"/>
      <c r="F414" s="36"/>
      <c r="G414" s="36"/>
      <c r="H414" s="36"/>
      <c r="I414" s="36"/>
      <c r="J414" s="36"/>
      <c r="K414" s="36"/>
      <c r="L414" s="36"/>
      <c r="M414" s="36"/>
      <c r="N414" s="36"/>
      <c r="O414" s="4"/>
      <c r="P414" s="36"/>
      <c r="Q414" s="36"/>
      <c r="R414" s="36"/>
      <c r="S414" s="12"/>
      <c r="T414" s="12"/>
      <c r="U414" s="12"/>
      <c r="X414" s="19"/>
      <c r="Y414" s="19"/>
      <c r="Z414" s="19"/>
      <c r="AA414" s="19"/>
      <c r="AB414" s="19"/>
      <c r="AC414" s="19"/>
      <c r="AD414" s="19"/>
    </row>
    <row r="415" spans="1:30" s="14" customFormat="1">
      <c r="A415" s="11"/>
      <c r="B415" s="11" t="s">
        <v>3600</v>
      </c>
      <c r="C415" s="11" t="s">
        <v>3601</v>
      </c>
      <c r="D415" s="11" t="s">
        <v>556</v>
      </c>
      <c r="E415" s="3"/>
      <c r="F415" s="3"/>
      <c r="G415" s="36"/>
      <c r="H415" s="36"/>
      <c r="I415" s="36" t="str">
        <f>IF(AND(ISNUMBER(I416),ISNUMBER(I417)), (I416-I417)/I417, "")</f>
        <v/>
      </c>
      <c r="J415" s="36"/>
      <c r="K415" s="36" t="str">
        <f>IF(AND(ISNUMBER(K416),ISNUMBER(K417)), (K416-K417)/K417, "")</f>
        <v/>
      </c>
      <c r="L415" s="36"/>
      <c r="M415" s="36" t="str">
        <f>IF(AND(ISNUMBER(M416),ISNUMBER(M417)), (M416-M417)/M417, "")</f>
        <v/>
      </c>
      <c r="N415" s="36"/>
      <c r="O415" s="5" t="str">
        <f>IF(AND(ISNUMBER(O416),ISNUMBER(O417)), (O416-O417)/O417, "")</f>
        <v/>
      </c>
      <c r="P415" s="36"/>
      <c r="Q415" s="36"/>
      <c r="R415" s="12"/>
      <c r="S415" s="12"/>
      <c r="T415" s="12"/>
      <c r="U415" s="12"/>
      <c r="X415" s="19"/>
      <c r="Y415" s="19"/>
      <c r="Z415" s="19"/>
      <c r="AA415" s="19"/>
      <c r="AB415" s="19"/>
      <c r="AC415" s="19"/>
      <c r="AD415" s="19"/>
    </row>
    <row r="416" spans="1:30" s="14" customFormat="1">
      <c r="A416" s="13"/>
      <c r="B416" s="13" t="s">
        <v>3606</v>
      </c>
      <c r="C416" s="13" t="s">
        <v>3607</v>
      </c>
      <c r="D416" s="13" t="s">
        <v>556</v>
      </c>
      <c r="E416" s="36"/>
      <c r="F416" s="36"/>
      <c r="G416" s="36"/>
      <c r="H416" s="36"/>
      <c r="I416" s="36"/>
      <c r="J416" s="36"/>
      <c r="K416" s="36"/>
      <c r="L416" s="36"/>
      <c r="M416" s="36"/>
      <c r="N416" s="36"/>
      <c r="O416" s="4"/>
      <c r="P416" s="36"/>
      <c r="Q416" s="36"/>
      <c r="R416" s="36"/>
      <c r="S416" s="12"/>
      <c r="T416" s="12"/>
      <c r="U416" s="12"/>
      <c r="X416" s="19"/>
      <c r="Y416" s="19"/>
      <c r="Z416" s="19"/>
      <c r="AA416" s="19"/>
      <c r="AB416" s="19"/>
      <c r="AC416" s="19"/>
      <c r="AD416" s="19"/>
    </row>
    <row r="417" spans="1:30" s="14" customFormat="1">
      <c r="A417" s="13"/>
      <c r="B417" s="13" t="s">
        <v>3609</v>
      </c>
      <c r="C417" s="13" t="s">
        <v>3610</v>
      </c>
      <c r="D417" s="13" t="s">
        <v>556</v>
      </c>
      <c r="E417" s="36"/>
      <c r="F417" s="36"/>
      <c r="G417" s="36"/>
      <c r="H417" s="36"/>
      <c r="I417" s="36"/>
      <c r="J417" s="36"/>
      <c r="K417" s="36"/>
      <c r="L417" s="36"/>
      <c r="M417" s="36"/>
      <c r="N417" s="36"/>
      <c r="O417" s="4"/>
      <c r="P417" s="36"/>
      <c r="Q417" s="36"/>
      <c r="R417" s="36"/>
      <c r="S417" s="12"/>
      <c r="T417" s="12"/>
      <c r="U417" s="12"/>
      <c r="X417" s="19"/>
      <c r="Y417" s="19"/>
      <c r="Z417" s="19"/>
      <c r="AA417" s="19"/>
      <c r="AB417" s="19"/>
      <c r="AC417" s="19"/>
      <c r="AD417" s="19"/>
    </row>
    <row r="418" spans="1:30" s="14" customFormat="1">
      <c r="A418" s="11"/>
      <c r="B418" s="11" t="s">
        <v>3698</v>
      </c>
      <c r="C418" s="11" t="s">
        <v>3699</v>
      </c>
      <c r="D418" s="11" t="s">
        <v>556</v>
      </c>
      <c r="E418" s="3"/>
      <c r="F418" s="3"/>
      <c r="G418" s="36"/>
      <c r="H418" s="36"/>
      <c r="I418" s="36" t="str">
        <f>IF(AND(ISNUMBER(I419),ISNUMBER(I420)), (I419-I420)/I419, "")</f>
        <v/>
      </c>
      <c r="J418" s="36"/>
      <c r="K418" s="36" t="str">
        <f>IF(AND(ISNUMBER(K419),ISNUMBER(K420)), (K419-K420)/K419, "")</f>
        <v/>
      </c>
      <c r="L418" s="36"/>
      <c r="M418" s="36" t="str">
        <f>IF(AND(ISNUMBER(M419),ISNUMBER(M420)), (M419-M420)/M419, "")</f>
        <v/>
      </c>
      <c r="N418" s="36"/>
      <c r="O418" s="5" t="str">
        <f>IF(AND(ISNUMBER(O419),ISNUMBER(O420)), (O419-O420)/O419, "")</f>
        <v/>
      </c>
      <c r="P418" s="36"/>
      <c r="Q418" s="36"/>
      <c r="R418" s="12"/>
      <c r="S418" s="12"/>
      <c r="T418" s="12"/>
      <c r="U418" s="12"/>
      <c r="X418" s="19"/>
      <c r="Y418" s="19"/>
      <c r="Z418" s="19"/>
      <c r="AA418" s="19"/>
      <c r="AB418" s="19"/>
      <c r="AC418" s="19"/>
      <c r="AD418" s="19"/>
    </row>
    <row r="419" spans="1:30" s="14" customFormat="1">
      <c r="A419" s="13"/>
      <c r="B419" s="13" t="s">
        <v>3706</v>
      </c>
      <c r="C419" s="13" t="s">
        <v>3707</v>
      </c>
      <c r="D419" s="13" t="s">
        <v>556</v>
      </c>
      <c r="E419" s="36"/>
      <c r="F419" s="36"/>
      <c r="G419" s="36"/>
      <c r="H419" s="36"/>
      <c r="I419" s="36"/>
      <c r="J419" s="36"/>
      <c r="K419" s="36"/>
      <c r="L419" s="36"/>
      <c r="M419" s="36"/>
      <c r="N419" s="36"/>
      <c r="O419" s="4"/>
      <c r="P419" s="36"/>
      <c r="Q419" s="36"/>
      <c r="R419" s="36"/>
      <c r="S419" s="12"/>
      <c r="T419" s="12"/>
      <c r="U419" s="12"/>
      <c r="X419" s="19"/>
      <c r="Y419" s="19"/>
      <c r="Z419" s="19"/>
      <c r="AA419" s="19"/>
      <c r="AB419" s="19"/>
      <c r="AC419" s="19"/>
      <c r="AD419" s="19"/>
    </row>
    <row r="420" spans="1:30" s="14" customFormat="1">
      <c r="A420" s="13"/>
      <c r="B420" s="13" t="s">
        <v>3709</v>
      </c>
      <c r="C420" s="13" t="s">
        <v>3710</v>
      </c>
      <c r="D420" s="13" t="s">
        <v>556</v>
      </c>
      <c r="E420" s="36"/>
      <c r="F420" s="36"/>
      <c r="G420" s="36"/>
      <c r="H420" s="36"/>
      <c r="I420" s="36"/>
      <c r="J420" s="36"/>
      <c r="K420" s="36"/>
      <c r="L420" s="36"/>
      <c r="M420" s="36"/>
      <c r="N420" s="36"/>
      <c r="O420" s="4"/>
      <c r="P420" s="36"/>
      <c r="Q420" s="36"/>
      <c r="R420" s="36"/>
      <c r="S420" s="12"/>
      <c r="T420" s="12"/>
      <c r="U420" s="12"/>
      <c r="X420" s="19"/>
      <c r="Y420" s="19"/>
      <c r="Z420" s="19"/>
      <c r="AA420" s="19"/>
      <c r="AB420" s="19"/>
      <c r="AC420" s="19"/>
      <c r="AD420" s="19"/>
    </row>
    <row r="421" spans="1:30" s="14" customFormat="1">
      <c r="A421" s="11"/>
      <c r="B421" s="11" t="s">
        <v>3747</v>
      </c>
      <c r="C421" s="11" t="s">
        <v>3748</v>
      </c>
      <c r="D421" s="11" t="s">
        <v>556</v>
      </c>
      <c r="E421" s="3"/>
      <c r="F421" s="3"/>
      <c r="G421" s="36"/>
      <c r="H421" s="36"/>
      <c r="I421" s="36" t="str">
        <f>IF(AND(ISNUMBER(I422),ISNUMBER(I423)), (I422-I423)/I423, "")</f>
        <v/>
      </c>
      <c r="J421" s="36"/>
      <c r="K421" s="36" t="str">
        <f>IF(AND(ISNUMBER(K422),ISNUMBER(K423)), (K422-K423)/K423, "")</f>
        <v/>
      </c>
      <c r="L421" s="36"/>
      <c r="M421" s="36" t="str">
        <f>IF(AND(ISNUMBER(M422),ISNUMBER(M423)), (M422-M423)/M423, "")</f>
        <v/>
      </c>
      <c r="N421" s="36"/>
      <c r="O421" s="5" t="str">
        <f>IF(AND(ISNUMBER(O422),ISNUMBER(O423)), (O422-O423)/O423, "")</f>
        <v/>
      </c>
      <c r="P421" s="36"/>
      <c r="Q421" s="36"/>
      <c r="R421" s="12"/>
      <c r="S421" s="12"/>
      <c r="T421" s="12"/>
      <c r="U421" s="12"/>
      <c r="X421" s="19"/>
      <c r="Y421" s="19"/>
      <c r="Z421" s="19"/>
      <c r="AA421" s="19"/>
      <c r="AB421" s="19"/>
      <c r="AC421" s="19"/>
      <c r="AD421" s="19"/>
    </row>
    <row r="422" spans="1:30" s="14" customFormat="1">
      <c r="A422" s="13"/>
      <c r="B422" s="13" t="s">
        <v>3753</v>
      </c>
      <c r="C422" s="13" t="s">
        <v>3754</v>
      </c>
      <c r="D422" s="13" t="s">
        <v>556</v>
      </c>
      <c r="E422" s="36"/>
      <c r="F422" s="36"/>
      <c r="G422" s="36"/>
      <c r="H422" s="36"/>
      <c r="I422" s="36"/>
      <c r="J422" s="36"/>
      <c r="K422" s="36"/>
      <c r="L422" s="36"/>
      <c r="M422" s="36"/>
      <c r="N422" s="36"/>
      <c r="O422" s="4"/>
      <c r="P422" s="36"/>
      <c r="Q422" s="36"/>
      <c r="R422" s="36"/>
      <c r="S422" s="12"/>
      <c r="T422" s="12"/>
      <c r="U422" s="12"/>
      <c r="X422" s="19"/>
      <c r="Y422" s="19"/>
      <c r="Z422" s="19"/>
      <c r="AA422" s="19"/>
      <c r="AB422" s="19"/>
      <c r="AC422" s="19"/>
      <c r="AD422" s="19"/>
    </row>
    <row r="423" spans="1:30" s="14" customFormat="1">
      <c r="A423" s="13"/>
      <c r="B423" s="13" t="s">
        <v>3756</v>
      </c>
      <c r="C423" s="13" t="s">
        <v>3757</v>
      </c>
      <c r="D423" s="13" t="s">
        <v>556</v>
      </c>
      <c r="E423" s="36"/>
      <c r="F423" s="36"/>
      <c r="G423" s="36"/>
      <c r="H423" s="36"/>
      <c r="I423" s="36"/>
      <c r="J423" s="36"/>
      <c r="K423" s="36"/>
      <c r="L423" s="36"/>
      <c r="M423" s="36"/>
      <c r="N423" s="36"/>
      <c r="O423" s="4"/>
      <c r="P423" s="36"/>
      <c r="Q423" s="36"/>
      <c r="R423" s="36"/>
      <c r="S423" s="12"/>
      <c r="T423" s="12"/>
      <c r="U423" s="12"/>
      <c r="X423" s="19"/>
      <c r="Y423" s="19"/>
      <c r="Z423" s="19"/>
      <c r="AA423" s="19"/>
      <c r="AB423" s="19"/>
      <c r="AC423" s="19"/>
      <c r="AD423" s="19"/>
    </row>
    <row r="424" spans="1:30" s="14" customFormat="1">
      <c r="A424" s="11"/>
      <c r="B424" s="11" t="s">
        <v>3759</v>
      </c>
      <c r="C424" s="11" t="s">
        <v>3760</v>
      </c>
      <c r="D424" s="11" t="s">
        <v>556</v>
      </c>
      <c r="E424" s="3"/>
      <c r="F424" s="3"/>
      <c r="G424" s="36"/>
      <c r="H424" s="36"/>
      <c r="I424" s="36" t="str">
        <f>IF(AND(ISNUMBER(I425),ISNUMBER(I426)), (I425-I426)/I425, "")</f>
        <v/>
      </c>
      <c r="J424" s="36"/>
      <c r="K424" s="36" t="str">
        <f>IF(AND(ISNUMBER(K425),ISNUMBER(K426)), (K425-K426)/K425, "")</f>
        <v/>
      </c>
      <c r="L424" s="36"/>
      <c r="M424" s="36" t="str">
        <f>IF(AND(ISNUMBER(M425),ISNUMBER(M426)), (M425-M426)/M425, "")</f>
        <v/>
      </c>
      <c r="N424" s="36"/>
      <c r="O424" s="5" t="str">
        <f>IF(AND(ISNUMBER(O425),ISNUMBER(O426)), (O425-O426)/O425, "")</f>
        <v/>
      </c>
      <c r="P424" s="36"/>
      <c r="Q424" s="36"/>
      <c r="R424" s="12"/>
      <c r="S424" s="12"/>
      <c r="T424" s="12"/>
      <c r="U424" s="12"/>
      <c r="X424" s="19"/>
      <c r="Y424" s="19"/>
      <c r="Z424" s="19"/>
      <c r="AA424" s="19"/>
      <c r="AB424" s="19"/>
      <c r="AC424" s="19"/>
      <c r="AD424" s="19"/>
    </row>
    <row r="425" spans="1:30" s="14" customFormat="1">
      <c r="A425" s="13"/>
      <c r="B425" s="13" t="s">
        <v>3765</v>
      </c>
      <c r="C425" s="13" t="s">
        <v>3766</v>
      </c>
      <c r="D425" s="13" t="s">
        <v>556</v>
      </c>
      <c r="E425" s="36"/>
      <c r="F425" s="36"/>
      <c r="G425" s="36"/>
      <c r="H425" s="36"/>
      <c r="I425" s="36"/>
      <c r="J425" s="36"/>
      <c r="K425" s="36"/>
      <c r="L425" s="36"/>
      <c r="M425" s="36"/>
      <c r="N425" s="36"/>
      <c r="O425" s="4"/>
      <c r="P425" s="36"/>
      <c r="Q425" s="36"/>
      <c r="R425" s="36"/>
      <c r="S425" s="12"/>
      <c r="T425" s="12"/>
      <c r="U425" s="12"/>
      <c r="X425" s="19"/>
      <c r="Y425" s="19"/>
      <c r="Z425" s="19"/>
      <c r="AA425" s="19"/>
      <c r="AB425" s="19"/>
      <c r="AC425" s="19"/>
      <c r="AD425" s="19"/>
    </row>
    <row r="426" spans="1:30" s="14" customFormat="1">
      <c r="A426" s="13"/>
      <c r="B426" s="13" t="s">
        <v>3768</v>
      </c>
      <c r="C426" s="13" t="s">
        <v>3769</v>
      </c>
      <c r="D426" s="13" t="s">
        <v>556</v>
      </c>
      <c r="E426" s="36"/>
      <c r="F426" s="36"/>
      <c r="G426" s="36"/>
      <c r="H426" s="36"/>
      <c r="I426" s="36"/>
      <c r="J426" s="36"/>
      <c r="K426" s="36"/>
      <c r="L426" s="36"/>
      <c r="M426" s="36"/>
      <c r="N426" s="36"/>
      <c r="O426" s="4"/>
      <c r="P426" s="36"/>
      <c r="Q426" s="36"/>
      <c r="R426" s="36"/>
      <c r="S426" s="12"/>
      <c r="T426" s="12"/>
      <c r="U426" s="12"/>
      <c r="X426" s="19"/>
      <c r="Y426" s="19"/>
      <c r="Z426" s="19"/>
      <c r="AA426" s="19"/>
      <c r="AB426" s="19"/>
      <c r="AC426" s="19"/>
      <c r="AD426" s="19"/>
    </row>
    <row r="427" spans="1:30" s="14" customFormat="1" ht="15.75">
      <c r="A427" s="47"/>
      <c r="B427" s="9" t="s">
        <v>556</v>
      </c>
      <c r="C427" s="9" t="s">
        <v>4750</v>
      </c>
      <c r="D427" s="10" t="s">
        <v>556</v>
      </c>
      <c r="E427" s="10"/>
      <c r="F427" s="10"/>
      <c r="G427" s="10"/>
      <c r="H427" s="10"/>
      <c r="I427" s="10"/>
      <c r="J427" s="10"/>
      <c r="K427" s="10"/>
      <c r="L427" s="10"/>
      <c r="M427" s="10"/>
      <c r="N427" s="10"/>
      <c r="O427" s="10"/>
      <c r="P427" s="10"/>
      <c r="Q427" s="10"/>
      <c r="R427" s="10"/>
      <c r="S427" s="10"/>
      <c r="T427" s="10"/>
      <c r="U427" s="10"/>
      <c r="X427" s="19"/>
      <c r="Y427" s="19"/>
      <c r="Z427" s="19"/>
      <c r="AA427" s="19"/>
      <c r="AB427" s="19"/>
      <c r="AC427" s="19"/>
      <c r="AD427" s="19"/>
    </row>
    <row r="428" spans="1:30" s="14" customFormat="1">
      <c r="A428" s="11"/>
      <c r="B428" s="11" t="s">
        <v>4751</v>
      </c>
      <c r="C428" s="11" t="s">
        <v>3995</v>
      </c>
      <c r="D428" s="11" t="s">
        <v>556</v>
      </c>
      <c r="E428" s="3"/>
      <c r="F428" s="36"/>
      <c r="G428" s="36"/>
      <c r="H428" s="36"/>
      <c r="I428" s="36"/>
      <c r="J428" s="36"/>
      <c r="K428" s="36"/>
      <c r="L428" s="36"/>
      <c r="M428" s="36"/>
      <c r="N428" s="36"/>
      <c r="O428" s="4"/>
      <c r="P428" s="36"/>
      <c r="Q428" s="36"/>
      <c r="R428" s="36"/>
      <c r="S428" s="12"/>
      <c r="T428" s="12"/>
      <c r="U428" s="12"/>
      <c r="X428" s="19"/>
      <c r="Y428" s="19"/>
      <c r="Z428" s="19"/>
      <c r="AA428" s="19"/>
      <c r="AB428" s="19"/>
      <c r="AC428" s="19"/>
      <c r="AD428" s="19"/>
    </row>
    <row r="429" spans="1:30" s="14" customFormat="1">
      <c r="A429" s="11"/>
      <c r="B429" s="11" t="s">
        <v>4752</v>
      </c>
      <c r="C429" s="11" t="s">
        <v>4089</v>
      </c>
      <c r="D429" s="11" t="s">
        <v>556</v>
      </c>
      <c r="E429" s="3"/>
      <c r="F429" s="36"/>
      <c r="G429" s="36"/>
      <c r="H429" s="36"/>
      <c r="I429" s="36"/>
      <c r="J429" s="36"/>
      <c r="K429" s="36"/>
      <c r="L429" s="36"/>
      <c r="M429" s="36"/>
      <c r="N429" s="36"/>
      <c r="O429" s="4"/>
      <c r="P429" s="36"/>
      <c r="Q429" s="36"/>
      <c r="R429" s="36"/>
      <c r="S429" s="12"/>
      <c r="T429" s="12"/>
      <c r="U429" s="12"/>
      <c r="X429" s="19"/>
      <c r="Y429" s="19"/>
      <c r="Z429" s="19"/>
      <c r="AA429" s="19"/>
      <c r="AB429" s="19"/>
      <c r="AC429" s="19"/>
      <c r="AD429" s="19"/>
    </row>
    <row r="430" spans="1:30" s="14" customFormat="1">
      <c r="A430" s="11"/>
      <c r="B430" s="11" t="s">
        <v>4753</v>
      </c>
      <c r="C430" s="11" t="s">
        <v>4147</v>
      </c>
      <c r="D430" s="11" t="s">
        <v>556</v>
      </c>
      <c r="E430" s="3"/>
      <c r="F430" s="36"/>
      <c r="G430" s="36"/>
      <c r="H430" s="36"/>
      <c r="I430" s="36"/>
      <c r="J430" s="36"/>
      <c r="K430" s="36"/>
      <c r="L430" s="36"/>
      <c r="M430" s="36"/>
      <c r="N430" s="36"/>
      <c r="O430" s="4"/>
      <c r="P430" s="36"/>
      <c r="Q430" s="36"/>
      <c r="R430" s="36"/>
      <c r="S430" s="12"/>
      <c r="T430" s="12"/>
      <c r="U430" s="12"/>
      <c r="X430" s="19"/>
      <c r="Y430" s="19"/>
      <c r="Z430" s="19"/>
      <c r="AA430" s="19"/>
      <c r="AB430" s="19"/>
      <c r="AC430" s="19"/>
      <c r="AD430" s="19"/>
    </row>
    <row r="431" spans="1:30" s="14" customFormat="1">
      <c r="A431" s="11"/>
      <c r="B431" s="11" t="s">
        <v>4754</v>
      </c>
      <c r="C431" s="11" t="s">
        <v>4181</v>
      </c>
      <c r="D431" s="11" t="s">
        <v>556</v>
      </c>
      <c r="E431" s="3"/>
      <c r="F431" s="36"/>
      <c r="G431" s="36"/>
      <c r="H431" s="36"/>
      <c r="I431" s="36"/>
      <c r="J431" s="36"/>
      <c r="K431" s="36"/>
      <c r="L431" s="36"/>
      <c r="M431" s="36"/>
      <c r="N431" s="36"/>
      <c r="O431" s="4"/>
      <c r="P431" s="36"/>
      <c r="Q431" s="36"/>
      <c r="R431" s="36"/>
      <c r="S431" s="12"/>
      <c r="T431" s="12"/>
      <c r="U431" s="12"/>
      <c r="X431" s="19"/>
      <c r="Y431" s="19"/>
      <c r="Z431" s="19"/>
      <c r="AA431" s="19"/>
      <c r="AB431" s="19"/>
      <c r="AC431" s="19"/>
      <c r="AD431" s="19"/>
    </row>
    <row r="432" spans="1:30" s="14" customFormat="1">
      <c r="A432" s="11"/>
      <c r="B432" s="11" t="s">
        <v>4755</v>
      </c>
      <c r="C432" s="11" t="s">
        <v>4193</v>
      </c>
      <c r="D432" s="11" t="s">
        <v>556</v>
      </c>
      <c r="E432" s="3"/>
      <c r="F432" s="36"/>
      <c r="G432" s="36"/>
      <c r="H432" s="36"/>
      <c r="I432" s="36"/>
      <c r="J432" s="36"/>
      <c r="K432" s="36"/>
      <c r="L432" s="36"/>
      <c r="M432" s="36"/>
      <c r="N432" s="36"/>
      <c r="O432" s="4"/>
      <c r="P432" s="36"/>
      <c r="Q432" s="36"/>
      <c r="R432" s="36"/>
      <c r="S432" s="12"/>
      <c r="T432" s="12"/>
      <c r="U432" s="12"/>
      <c r="X432" s="19"/>
      <c r="Y432" s="19"/>
      <c r="Z432" s="19"/>
      <c r="AA432" s="19"/>
      <c r="AB432" s="19"/>
      <c r="AC432" s="19"/>
      <c r="AD432" s="19"/>
    </row>
    <row r="433" spans="1:30" s="14" customFormat="1">
      <c r="A433" s="11"/>
      <c r="B433" s="11" t="s">
        <v>4756</v>
      </c>
      <c r="C433" s="11" t="s">
        <v>4204</v>
      </c>
      <c r="D433" s="11" t="s">
        <v>556</v>
      </c>
      <c r="E433" s="3"/>
      <c r="F433" s="36"/>
      <c r="G433" s="36"/>
      <c r="H433" s="36"/>
      <c r="I433" s="36"/>
      <c r="J433" s="36"/>
      <c r="K433" s="36"/>
      <c r="L433" s="36"/>
      <c r="M433" s="36"/>
      <c r="N433" s="36"/>
      <c r="O433" s="4"/>
      <c r="P433" s="36"/>
      <c r="Q433" s="36"/>
      <c r="R433" s="36"/>
      <c r="S433" s="12"/>
      <c r="T433" s="12"/>
      <c r="U433" s="12"/>
      <c r="X433" s="19"/>
      <c r="Y433" s="19"/>
      <c r="Z433" s="19"/>
      <c r="AA433" s="19"/>
      <c r="AB433" s="19"/>
      <c r="AC433" s="19"/>
      <c r="AD433" s="19"/>
    </row>
    <row r="434" spans="1:30" s="14" customFormat="1">
      <c r="A434" s="11"/>
      <c r="B434" s="11" t="s">
        <v>4757</v>
      </c>
      <c r="C434" s="11" t="s">
        <v>4232</v>
      </c>
      <c r="D434" s="11" t="s">
        <v>556</v>
      </c>
      <c r="E434" s="3"/>
      <c r="F434" s="36"/>
      <c r="G434" s="36"/>
      <c r="H434" s="36"/>
      <c r="I434" s="36"/>
      <c r="J434" s="36"/>
      <c r="K434" s="36"/>
      <c r="L434" s="36"/>
      <c r="M434" s="36"/>
      <c r="N434" s="36"/>
      <c r="O434" s="4"/>
      <c r="P434" s="36"/>
      <c r="Q434" s="36"/>
      <c r="R434" s="36"/>
      <c r="S434" s="12"/>
      <c r="T434" s="12"/>
      <c r="U434" s="12"/>
      <c r="X434" s="19"/>
      <c r="Y434" s="19"/>
      <c r="Z434" s="19"/>
      <c r="AA434" s="19"/>
      <c r="AB434" s="19"/>
      <c r="AC434" s="19"/>
      <c r="AD434" s="19"/>
    </row>
    <row r="435" spans="1:30" s="14" customFormat="1">
      <c r="A435" s="11"/>
      <c r="B435" s="11" t="s">
        <v>4758</v>
      </c>
      <c r="C435" s="11" t="s">
        <v>4244</v>
      </c>
      <c r="D435" s="11" t="s">
        <v>556</v>
      </c>
      <c r="E435" s="3"/>
      <c r="F435" s="36"/>
      <c r="G435" s="36"/>
      <c r="H435" s="36"/>
      <c r="I435" s="36"/>
      <c r="J435" s="36"/>
      <c r="K435" s="36"/>
      <c r="L435" s="36"/>
      <c r="M435" s="36"/>
      <c r="N435" s="36"/>
      <c r="O435" s="4"/>
      <c r="P435" s="36"/>
      <c r="Q435" s="36"/>
      <c r="R435" s="36"/>
      <c r="S435" s="12"/>
      <c r="T435" s="12"/>
      <c r="U435" s="12"/>
      <c r="X435" s="19"/>
      <c r="Y435" s="19"/>
      <c r="Z435" s="19"/>
      <c r="AA435" s="19"/>
      <c r="AB435" s="19"/>
      <c r="AC435" s="19"/>
      <c r="AD435" s="19"/>
    </row>
    <row r="436" spans="1:30" s="14" customFormat="1">
      <c r="A436" s="11"/>
      <c r="B436" s="11" t="s">
        <v>4759</v>
      </c>
      <c r="C436" s="11" t="s">
        <v>4256</v>
      </c>
      <c r="D436" s="11" t="s">
        <v>556</v>
      </c>
      <c r="E436" s="3"/>
      <c r="F436" s="36"/>
      <c r="G436" s="36"/>
      <c r="H436" s="36"/>
      <c r="I436" s="36"/>
      <c r="J436" s="36"/>
      <c r="K436" s="36"/>
      <c r="L436" s="36"/>
      <c r="M436" s="36"/>
      <c r="N436" s="36"/>
      <c r="O436" s="4"/>
      <c r="P436" s="36"/>
      <c r="Q436" s="36"/>
      <c r="R436" s="36"/>
      <c r="S436" s="12"/>
      <c r="T436" s="12"/>
      <c r="U436" s="12"/>
      <c r="X436" s="19"/>
      <c r="Y436" s="19"/>
      <c r="Z436" s="19"/>
      <c r="AA436" s="19"/>
      <c r="AB436" s="19"/>
      <c r="AC436" s="19"/>
      <c r="AD436" s="19"/>
    </row>
    <row r="437" spans="1:30" s="14" customFormat="1">
      <c r="A437" s="11"/>
      <c r="B437" s="11" t="s">
        <v>4760</v>
      </c>
      <c r="C437" s="11" t="s">
        <v>4268</v>
      </c>
      <c r="D437" s="11" t="s">
        <v>556</v>
      </c>
      <c r="E437" s="3"/>
      <c r="F437" s="36"/>
      <c r="G437" s="36"/>
      <c r="H437" s="36"/>
      <c r="I437" s="36"/>
      <c r="J437" s="36"/>
      <c r="K437" s="36"/>
      <c r="L437" s="36"/>
      <c r="M437" s="36"/>
      <c r="N437" s="36"/>
      <c r="O437" s="4"/>
      <c r="P437" s="36"/>
      <c r="Q437" s="36"/>
      <c r="R437" s="36"/>
      <c r="S437" s="12"/>
      <c r="T437" s="12"/>
      <c r="U437" s="12"/>
      <c r="X437" s="19"/>
      <c r="Y437" s="19"/>
      <c r="Z437" s="19"/>
      <c r="AA437" s="19"/>
      <c r="AB437" s="19"/>
      <c r="AC437" s="19"/>
      <c r="AD437" s="19"/>
    </row>
    <row r="438" spans="1:30">
      <c r="A438" s="11"/>
      <c r="B438" s="11" t="s">
        <v>4761</v>
      </c>
      <c r="C438" s="11" t="s">
        <v>4275</v>
      </c>
      <c r="D438" s="11" t="s">
        <v>556</v>
      </c>
      <c r="E438" s="3"/>
      <c r="F438" s="36"/>
      <c r="G438" s="36"/>
      <c r="H438" s="36"/>
      <c r="I438" s="36"/>
      <c r="J438" s="36"/>
      <c r="K438" s="36"/>
      <c r="L438" s="36"/>
      <c r="M438" s="36"/>
      <c r="N438" s="36"/>
      <c r="O438" s="4"/>
      <c r="P438" s="36"/>
      <c r="Q438" s="36"/>
      <c r="R438" s="36"/>
      <c r="S438" s="12"/>
      <c r="T438" s="12"/>
      <c r="U438" s="12"/>
    </row>
    <row r="439" spans="1:30">
      <c r="A439" s="11"/>
      <c r="B439" s="11" t="s">
        <v>4762</v>
      </c>
      <c r="C439" s="11" t="s">
        <v>4281</v>
      </c>
      <c r="D439" s="11" t="s">
        <v>556</v>
      </c>
      <c r="E439" s="3"/>
      <c r="F439" s="36"/>
      <c r="G439" s="36"/>
      <c r="H439" s="36"/>
      <c r="I439" s="36"/>
      <c r="J439" s="36"/>
      <c r="K439" s="36"/>
      <c r="L439" s="36"/>
      <c r="M439" s="36"/>
      <c r="N439" s="36"/>
      <c r="O439" s="4"/>
      <c r="P439" s="36"/>
      <c r="Q439" s="36"/>
      <c r="R439" s="36"/>
      <c r="S439" s="12"/>
      <c r="T439" s="12"/>
      <c r="U439" s="12"/>
    </row>
    <row r="440" spans="1:30">
      <c r="A440" s="11"/>
      <c r="B440" s="11" t="s">
        <v>4763</v>
      </c>
      <c r="C440" s="11" t="s">
        <v>4321</v>
      </c>
      <c r="D440" s="11" t="s">
        <v>556</v>
      </c>
      <c r="E440" s="3"/>
      <c r="F440" s="36"/>
      <c r="G440" s="36"/>
      <c r="H440" s="36"/>
      <c r="I440" s="36"/>
      <c r="J440" s="36"/>
      <c r="K440" s="36"/>
      <c r="L440" s="36"/>
      <c r="M440" s="36"/>
      <c r="N440" s="36"/>
      <c r="O440" s="4"/>
      <c r="P440" s="36"/>
      <c r="Q440" s="36"/>
      <c r="R440" s="36"/>
      <c r="S440" s="12"/>
      <c r="T440" s="12"/>
      <c r="U440" s="12"/>
    </row>
    <row r="441" spans="1:30">
      <c r="A441" s="11"/>
      <c r="B441" s="11" t="s">
        <v>4764</v>
      </c>
      <c r="C441" s="11" t="s">
        <v>4334</v>
      </c>
      <c r="D441" s="11" t="s">
        <v>556</v>
      </c>
      <c r="E441" s="3"/>
      <c r="F441" s="36"/>
      <c r="G441" s="36"/>
      <c r="H441" s="36"/>
      <c r="I441" s="36"/>
      <c r="J441" s="36"/>
      <c r="K441" s="36"/>
      <c r="L441" s="36"/>
      <c r="M441" s="36"/>
      <c r="N441" s="36"/>
      <c r="O441" s="4"/>
      <c r="P441" s="36"/>
      <c r="Q441" s="36"/>
      <c r="R441" s="36"/>
      <c r="S441" s="12"/>
      <c r="T441" s="12"/>
      <c r="U441" s="12"/>
    </row>
    <row r="442" spans="1:30">
      <c r="A442" s="11"/>
      <c r="B442" s="11" t="s">
        <v>4778</v>
      </c>
      <c r="C442" s="11" t="s">
        <v>4449</v>
      </c>
      <c r="D442" s="11" t="s">
        <v>556</v>
      </c>
      <c r="E442" s="3"/>
      <c r="F442" s="36"/>
      <c r="G442" s="36"/>
      <c r="H442" s="36"/>
      <c r="I442" s="36"/>
      <c r="J442" s="36"/>
      <c r="K442" s="36"/>
      <c r="L442" s="36"/>
      <c r="M442" s="36"/>
      <c r="N442" s="36"/>
      <c r="O442" s="4"/>
      <c r="P442" s="36"/>
      <c r="Q442" s="36"/>
      <c r="R442" s="36"/>
      <c r="S442" s="12"/>
      <c r="T442" s="12"/>
      <c r="U442" s="12"/>
    </row>
    <row r="443" spans="1:30" ht="30">
      <c r="A443" s="11"/>
      <c r="B443" s="11" t="s">
        <v>4779</v>
      </c>
      <c r="C443" s="11" t="s">
        <v>4460</v>
      </c>
      <c r="D443" s="11" t="s">
        <v>556</v>
      </c>
      <c r="E443" s="3"/>
      <c r="F443" s="36"/>
      <c r="G443" s="36"/>
      <c r="H443" s="36"/>
      <c r="I443" s="36"/>
      <c r="J443" s="36"/>
      <c r="K443" s="36"/>
      <c r="L443" s="36"/>
      <c r="M443" s="36"/>
      <c r="N443" s="36"/>
      <c r="O443" s="4"/>
      <c r="P443" s="36"/>
      <c r="Q443" s="36"/>
      <c r="R443" s="36"/>
      <c r="S443" s="12"/>
      <c r="T443" s="12"/>
      <c r="U443" s="12"/>
    </row>
    <row r="444" spans="1:30">
      <c r="A444" s="11"/>
      <c r="B444" s="11" t="s">
        <v>4765</v>
      </c>
      <c r="C444" s="11" t="s">
        <v>4547</v>
      </c>
      <c r="D444" s="11" t="s">
        <v>556</v>
      </c>
      <c r="E444" s="3"/>
      <c r="F444" s="36"/>
      <c r="G444" s="36"/>
      <c r="H444" s="36"/>
      <c r="I444" s="36"/>
      <c r="J444" s="36"/>
      <c r="K444" s="36"/>
      <c r="L444" s="36"/>
      <c r="M444" s="36"/>
      <c r="N444" s="36"/>
      <c r="O444" s="4"/>
      <c r="P444" s="36"/>
      <c r="Q444" s="36"/>
      <c r="R444" s="36"/>
      <c r="S444" s="12"/>
      <c r="T444" s="12"/>
      <c r="U444" s="12"/>
    </row>
    <row r="445" spans="1:30">
      <c r="A445" s="11"/>
      <c r="B445" s="11" t="s">
        <v>4766</v>
      </c>
      <c r="C445" s="11" t="s">
        <v>4556</v>
      </c>
      <c r="D445" s="11" t="s">
        <v>556</v>
      </c>
      <c r="E445" s="3"/>
      <c r="F445" s="36"/>
      <c r="G445" s="36"/>
      <c r="H445" s="36"/>
      <c r="I445" s="36"/>
      <c r="J445" s="36"/>
      <c r="K445" s="36"/>
      <c r="L445" s="36"/>
      <c r="M445" s="36"/>
      <c r="N445" s="36"/>
      <c r="O445" s="4"/>
      <c r="P445" s="36"/>
      <c r="Q445" s="36"/>
      <c r="R445" s="36"/>
      <c r="S445" s="12"/>
      <c r="T445" s="12"/>
      <c r="U445" s="12"/>
    </row>
    <row r="446" spans="1:30">
      <c r="A446" s="11"/>
      <c r="B446" s="11" t="s">
        <v>4767</v>
      </c>
      <c r="C446" s="11" t="s">
        <v>4563</v>
      </c>
      <c r="D446" s="11" t="s">
        <v>556</v>
      </c>
      <c r="E446" s="3"/>
      <c r="F446" s="36"/>
      <c r="G446" s="36"/>
      <c r="H446" s="36"/>
      <c r="I446" s="36"/>
      <c r="J446" s="36"/>
      <c r="K446" s="36"/>
      <c r="L446" s="36"/>
      <c r="M446" s="36"/>
      <c r="N446" s="36"/>
      <c r="O446" s="4"/>
      <c r="P446" s="36"/>
      <c r="Q446" s="36"/>
      <c r="R446" s="36"/>
      <c r="S446" s="12"/>
      <c r="T446" s="12"/>
      <c r="U446" s="12"/>
    </row>
    <row r="447" spans="1:30" ht="15.75">
      <c r="A447" s="47"/>
      <c r="B447" s="9" t="s">
        <v>556</v>
      </c>
      <c r="C447" s="9" t="s">
        <v>4768</v>
      </c>
      <c r="D447" s="10" t="s">
        <v>556</v>
      </c>
      <c r="E447" s="10"/>
      <c r="F447" s="10"/>
      <c r="G447" s="10"/>
      <c r="H447" s="10"/>
      <c r="I447" s="10"/>
      <c r="J447" s="10"/>
      <c r="K447" s="10"/>
      <c r="L447" s="10"/>
      <c r="M447" s="10"/>
      <c r="N447" s="10"/>
      <c r="O447" s="10"/>
      <c r="P447" s="10"/>
      <c r="Q447" s="10"/>
      <c r="R447" s="10"/>
      <c r="S447" s="10"/>
      <c r="T447" s="10"/>
      <c r="U447" s="10"/>
    </row>
    <row r="448" spans="1:30">
      <c r="A448" s="11"/>
      <c r="B448" s="11" t="s">
        <v>4593</v>
      </c>
      <c r="C448" s="11" t="s">
        <v>4594</v>
      </c>
      <c r="D448" s="11" t="s">
        <v>556</v>
      </c>
      <c r="E448" s="36"/>
      <c r="F448" s="36"/>
      <c r="G448" s="36"/>
      <c r="H448" s="36"/>
      <c r="I448" s="36"/>
      <c r="J448" s="36"/>
      <c r="K448" s="36"/>
      <c r="L448" s="36"/>
      <c r="M448" s="36"/>
      <c r="N448" s="36"/>
      <c r="O448" s="4"/>
      <c r="P448" s="36"/>
      <c r="Q448" s="36"/>
      <c r="R448" s="36"/>
      <c r="S448" s="12"/>
      <c r="T448" s="12"/>
      <c r="U448" s="12"/>
    </row>
    <row r="449" spans="1:21">
      <c r="A449" s="11"/>
      <c r="B449" s="11" t="s">
        <v>4597</v>
      </c>
      <c r="C449" s="11" t="s">
        <v>4598</v>
      </c>
      <c r="D449" s="11" t="s">
        <v>556</v>
      </c>
      <c r="E449" s="36"/>
      <c r="F449" s="36"/>
      <c r="G449" s="36"/>
      <c r="H449" s="36"/>
      <c r="I449" s="36"/>
      <c r="J449" s="36"/>
      <c r="K449" s="36"/>
      <c r="L449" s="36"/>
      <c r="M449" s="36"/>
      <c r="N449" s="36"/>
      <c r="O449" s="4"/>
      <c r="P449" s="36"/>
      <c r="Q449" s="36"/>
      <c r="R449" s="36"/>
      <c r="S449" s="12"/>
      <c r="T449" s="12"/>
      <c r="U449" s="12"/>
    </row>
    <row r="450" spans="1:21">
      <c r="A450" s="11"/>
      <c r="B450" s="11" t="s">
        <v>4599</v>
      </c>
      <c r="C450" s="11" t="s">
        <v>4600</v>
      </c>
      <c r="D450" s="11" t="s">
        <v>556</v>
      </c>
      <c r="E450" s="36"/>
      <c r="F450" s="36"/>
      <c r="G450" s="36"/>
      <c r="H450" s="36"/>
      <c r="I450" s="36"/>
      <c r="J450" s="36"/>
      <c r="K450" s="36"/>
      <c r="L450" s="36"/>
      <c r="M450" s="36"/>
      <c r="N450" s="36"/>
      <c r="O450" s="4"/>
      <c r="P450" s="36"/>
      <c r="Q450" s="36"/>
      <c r="R450" s="36"/>
      <c r="S450" s="12"/>
      <c r="T450" s="12"/>
      <c r="U450" s="12"/>
    </row>
    <row r="451" spans="1:21">
      <c r="A451" s="11"/>
      <c r="B451" s="11" t="s">
        <v>4601</v>
      </c>
      <c r="C451" s="11" t="s">
        <v>4602</v>
      </c>
      <c r="D451" s="11" t="s">
        <v>556</v>
      </c>
      <c r="E451" s="36"/>
      <c r="F451" s="36"/>
      <c r="G451" s="36"/>
      <c r="H451" s="36"/>
      <c r="I451" s="36"/>
      <c r="J451" s="36"/>
      <c r="K451" s="36"/>
      <c r="L451" s="36"/>
      <c r="M451" s="36"/>
      <c r="N451" s="36"/>
      <c r="O451" s="4"/>
      <c r="P451" s="36"/>
      <c r="Q451" s="36"/>
      <c r="R451" s="36"/>
      <c r="S451" s="12"/>
      <c r="T451" s="12"/>
      <c r="U451" s="12"/>
    </row>
    <row r="452" spans="1:21" ht="30">
      <c r="A452" s="11"/>
      <c r="B452" s="11" t="s">
        <v>4603</v>
      </c>
      <c r="C452" s="11" t="s">
        <v>4604</v>
      </c>
      <c r="D452" s="11" t="s">
        <v>556</v>
      </c>
      <c r="E452" s="36"/>
      <c r="F452" s="36"/>
      <c r="G452" s="36"/>
      <c r="H452" s="36"/>
      <c r="I452" s="36"/>
      <c r="J452" s="36"/>
      <c r="K452" s="36"/>
      <c r="L452" s="36"/>
      <c r="M452" s="36"/>
      <c r="N452" s="36"/>
      <c r="O452" s="4"/>
      <c r="P452" s="36"/>
      <c r="Q452" s="36"/>
      <c r="R452" s="36"/>
      <c r="S452" s="12"/>
      <c r="T452" s="12"/>
      <c r="U452" s="12"/>
    </row>
    <row r="453" spans="1:21" ht="30">
      <c r="A453" s="11"/>
      <c r="B453" s="11" t="s">
        <v>4605</v>
      </c>
      <c r="C453" s="11" t="s">
        <v>4606</v>
      </c>
      <c r="D453" s="11" t="s">
        <v>556</v>
      </c>
      <c r="E453" s="36"/>
      <c r="F453" s="36"/>
      <c r="G453" s="36"/>
      <c r="H453" s="36"/>
      <c r="I453" s="36"/>
      <c r="J453" s="36"/>
      <c r="K453" s="36"/>
      <c r="L453" s="36"/>
      <c r="M453" s="36"/>
      <c r="N453" s="36"/>
      <c r="O453" s="4"/>
      <c r="P453" s="36"/>
      <c r="Q453" s="36"/>
      <c r="R453" s="36"/>
      <c r="S453" s="12"/>
      <c r="T453" s="12"/>
      <c r="U453" s="12"/>
    </row>
    <row r="454" spans="1:21" ht="30">
      <c r="A454" s="11"/>
      <c r="B454" s="11" t="s">
        <v>4607</v>
      </c>
      <c r="C454" s="11" t="s">
        <v>4608</v>
      </c>
      <c r="D454" s="11" t="s">
        <v>556</v>
      </c>
      <c r="E454" s="36"/>
      <c r="F454" s="36"/>
      <c r="G454" s="36"/>
      <c r="H454" s="36"/>
      <c r="I454" s="36"/>
      <c r="J454" s="36"/>
      <c r="K454" s="36"/>
      <c r="L454" s="36"/>
      <c r="M454" s="36"/>
      <c r="N454" s="36"/>
      <c r="O454" s="4"/>
      <c r="P454" s="36"/>
      <c r="Q454" s="36"/>
      <c r="R454" s="36"/>
      <c r="S454" s="12"/>
      <c r="T454" s="12"/>
      <c r="U454" s="12"/>
    </row>
    <row r="455" spans="1:21" ht="30">
      <c r="A455" s="11"/>
      <c r="B455" s="11" t="s">
        <v>4609</v>
      </c>
      <c r="C455" s="11" t="s">
        <v>4610</v>
      </c>
      <c r="D455" s="11" t="s">
        <v>556</v>
      </c>
      <c r="E455" s="36"/>
      <c r="F455" s="36"/>
      <c r="G455" s="36"/>
      <c r="H455" s="36"/>
      <c r="I455" s="36"/>
      <c r="J455" s="36"/>
      <c r="K455" s="36"/>
      <c r="L455" s="36"/>
      <c r="M455" s="36"/>
      <c r="N455" s="36"/>
      <c r="O455" s="4"/>
      <c r="P455" s="36"/>
      <c r="Q455" s="36"/>
      <c r="R455" s="36"/>
      <c r="S455" s="12"/>
      <c r="T455" s="12"/>
      <c r="U455" s="12"/>
    </row>
    <row r="456" spans="1:21">
      <c r="A456" s="11"/>
      <c r="B456" s="11" t="s">
        <v>4611</v>
      </c>
      <c r="C456" s="11" t="s">
        <v>4612</v>
      </c>
      <c r="D456" s="11" t="s">
        <v>556</v>
      </c>
      <c r="E456" s="36"/>
      <c r="F456" s="36"/>
      <c r="G456" s="36"/>
      <c r="H456" s="36"/>
      <c r="I456" s="36"/>
      <c r="J456" s="36"/>
      <c r="K456" s="36"/>
      <c r="L456" s="36"/>
      <c r="M456" s="36"/>
      <c r="N456" s="36"/>
      <c r="O456" s="4"/>
      <c r="P456" s="36"/>
      <c r="Q456" s="36"/>
      <c r="R456" s="36"/>
      <c r="S456" s="12"/>
      <c r="T456" s="12"/>
      <c r="U456" s="12"/>
    </row>
    <row r="457" spans="1:21">
      <c r="A457" s="11"/>
      <c r="B457" s="11" t="s">
        <v>4613</v>
      </c>
      <c r="C457" s="11" t="s">
        <v>4614</v>
      </c>
      <c r="D457" s="11" t="s">
        <v>556</v>
      </c>
      <c r="E457" s="36"/>
      <c r="F457" s="36"/>
      <c r="G457" s="36"/>
      <c r="H457" s="36"/>
      <c r="I457" s="36"/>
      <c r="J457" s="36"/>
      <c r="K457" s="36"/>
      <c r="L457" s="36"/>
      <c r="M457" s="36"/>
      <c r="N457" s="36"/>
      <c r="O457" s="4"/>
      <c r="P457" s="36"/>
      <c r="Q457" s="36"/>
      <c r="R457" s="36"/>
      <c r="S457" s="12"/>
      <c r="T457" s="12"/>
      <c r="U457" s="12"/>
    </row>
    <row r="458" spans="1:21">
      <c r="A458" s="11"/>
      <c r="B458" s="11" t="s">
        <v>4615</v>
      </c>
      <c r="C458" s="11" t="s">
        <v>4616</v>
      </c>
      <c r="D458" s="11" t="s">
        <v>556</v>
      </c>
      <c r="E458" s="36"/>
      <c r="F458" s="36"/>
      <c r="G458" s="36"/>
      <c r="H458" s="36"/>
      <c r="I458" s="36"/>
      <c r="J458" s="36"/>
      <c r="K458" s="36"/>
      <c r="L458" s="36"/>
      <c r="M458" s="36"/>
      <c r="N458" s="36"/>
      <c r="O458" s="4"/>
      <c r="P458" s="36"/>
      <c r="Q458" s="36"/>
      <c r="R458" s="36"/>
      <c r="S458" s="12"/>
      <c r="T458" s="12"/>
      <c r="U458" s="12"/>
    </row>
    <row r="459" spans="1:21">
      <c r="A459" s="11"/>
      <c r="B459" s="11" t="s">
        <v>4617</v>
      </c>
      <c r="C459" s="11" t="s">
        <v>4618</v>
      </c>
      <c r="D459" s="11" t="s">
        <v>556</v>
      </c>
      <c r="E459" s="36"/>
      <c r="F459" s="36"/>
      <c r="G459" s="36"/>
      <c r="H459" s="36"/>
      <c r="I459" s="36"/>
      <c r="J459" s="36"/>
      <c r="K459" s="36"/>
      <c r="L459" s="36"/>
      <c r="M459" s="36"/>
      <c r="N459" s="36"/>
      <c r="O459" s="4"/>
      <c r="P459" s="36"/>
      <c r="Q459" s="36"/>
      <c r="R459" s="36"/>
      <c r="S459" s="12"/>
      <c r="T459" s="12"/>
      <c r="U459" s="12"/>
    </row>
    <row r="460" spans="1:21">
      <c r="A460" s="11"/>
      <c r="B460" s="11" t="s">
        <v>4619</v>
      </c>
      <c r="C460" s="11" t="s">
        <v>4620</v>
      </c>
      <c r="D460" s="11" t="s">
        <v>556</v>
      </c>
      <c r="E460" s="36"/>
      <c r="F460" s="36"/>
      <c r="G460" s="36"/>
      <c r="H460" s="36"/>
      <c r="I460" s="36"/>
      <c r="J460" s="36"/>
      <c r="K460" s="36"/>
      <c r="L460" s="36"/>
      <c r="M460" s="36"/>
      <c r="N460" s="36"/>
      <c r="O460" s="4"/>
      <c r="P460" s="36"/>
      <c r="Q460" s="36"/>
      <c r="R460" s="36"/>
      <c r="S460" s="12"/>
      <c r="T460" s="12"/>
      <c r="U460" s="12"/>
    </row>
    <row r="461" spans="1:21">
      <c r="A461" s="11"/>
      <c r="B461" s="11" t="s">
        <v>4621</v>
      </c>
      <c r="C461" s="11" t="s">
        <v>4622</v>
      </c>
      <c r="D461" s="11" t="s">
        <v>556</v>
      </c>
      <c r="E461" s="36"/>
      <c r="F461" s="36"/>
      <c r="G461" s="36"/>
      <c r="H461" s="36"/>
      <c r="I461" s="36"/>
      <c r="J461" s="36"/>
      <c r="K461" s="36"/>
      <c r="L461" s="36"/>
      <c r="M461" s="36"/>
      <c r="N461" s="36"/>
      <c r="O461" s="4"/>
      <c r="P461" s="36"/>
      <c r="Q461" s="36"/>
      <c r="R461" s="36"/>
      <c r="S461" s="12"/>
      <c r="T461" s="12"/>
      <c r="U461" s="12"/>
    </row>
    <row r="462" spans="1:21">
      <c r="A462" s="11"/>
      <c r="B462" s="11" t="s">
        <v>4623</v>
      </c>
      <c r="C462" s="11" t="s">
        <v>4624</v>
      </c>
      <c r="D462" s="11" t="s">
        <v>556</v>
      </c>
      <c r="E462" s="36"/>
      <c r="F462" s="36"/>
      <c r="G462" s="36"/>
      <c r="H462" s="36"/>
      <c r="I462" s="36"/>
      <c r="J462" s="36"/>
      <c r="K462" s="36"/>
      <c r="L462" s="36"/>
      <c r="M462" s="36"/>
      <c r="N462" s="36"/>
      <c r="O462" s="4"/>
      <c r="P462" s="36"/>
      <c r="Q462" s="36"/>
      <c r="R462" s="36"/>
      <c r="S462" s="12"/>
      <c r="T462" s="12"/>
      <c r="U462" s="12"/>
    </row>
    <row r="463" spans="1:21">
      <c r="A463" s="11"/>
      <c r="B463" s="11" t="s">
        <v>4769</v>
      </c>
      <c r="C463" s="11" t="s">
        <v>4626</v>
      </c>
      <c r="D463" s="11" t="s">
        <v>556</v>
      </c>
      <c r="E463" s="36"/>
      <c r="F463" s="36"/>
      <c r="G463" s="36"/>
      <c r="H463" s="36"/>
      <c r="I463" s="36"/>
      <c r="J463" s="36"/>
      <c r="K463" s="36"/>
      <c r="L463" s="36"/>
      <c r="M463" s="36"/>
      <c r="N463" s="36"/>
      <c r="O463" s="4"/>
      <c r="P463" s="36"/>
      <c r="Q463" s="36"/>
      <c r="R463" s="36"/>
      <c r="S463" s="12"/>
      <c r="T463" s="12"/>
      <c r="U463" s="12"/>
    </row>
    <row r="464" spans="1:21" ht="30">
      <c r="A464" s="11"/>
      <c r="B464" s="11" t="s">
        <v>4627</v>
      </c>
      <c r="C464" s="11" t="s">
        <v>4628</v>
      </c>
      <c r="D464" s="11" t="s">
        <v>556</v>
      </c>
      <c r="E464" s="36"/>
      <c r="F464" s="36"/>
      <c r="G464" s="36"/>
      <c r="H464" s="36"/>
      <c r="I464" s="36"/>
      <c r="J464" s="36"/>
      <c r="K464" s="36"/>
      <c r="L464" s="36"/>
      <c r="M464" s="36"/>
      <c r="N464" s="36"/>
      <c r="O464" s="4"/>
      <c r="P464" s="36"/>
      <c r="Q464" s="36"/>
      <c r="R464" s="36"/>
      <c r="S464" s="12"/>
      <c r="T464" s="12"/>
      <c r="U464" s="12"/>
    </row>
    <row r="465" spans="1:21" ht="30">
      <c r="A465" s="11"/>
      <c r="B465" s="11" t="s">
        <v>4629</v>
      </c>
      <c r="C465" s="11" t="s">
        <v>4630</v>
      </c>
      <c r="D465" s="11" t="s">
        <v>556</v>
      </c>
      <c r="E465" s="36"/>
      <c r="F465" s="36"/>
      <c r="G465" s="36"/>
      <c r="H465" s="36"/>
      <c r="I465" s="36"/>
      <c r="J465" s="36"/>
      <c r="K465" s="36"/>
      <c r="L465" s="36"/>
      <c r="M465" s="36"/>
      <c r="N465" s="36"/>
      <c r="O465" s="4"/>
      <c r="P465" s="36"/>
      <c r="Q465" s="36"/>
      <c r="R465" s="36"/>
      <c r="S465" s="12"/>
      <c r="T465" s="12"/>
      <c r="U465" s="12"/>
    </row>
    <row r="466" spans="1:21">
      <c r="A466" s="11"/>
      <c r="B466" s="11" t="s">
        <v>4631</v>
      </c>
      <c r="C466" s="11" t="s">
        <v>4632</v>
      </c>
      <c r="D466" s="11" t="s">
        <v>556</v>
      </c>
      <c r="E466" s="36"/>
      <c r="F466" s="36"/>
      <c r="G466" s="36"/>
      <c r="H466" s="36"/>
      <c r="I466" s="36"/>
      <c r="J466" s="36"/>
      <c r="K466" s="36"/>
      <c r="L466" s="36"/>
      <c r="M466" s="36"/>
      <c r="N466" s="36"/>
      <c r="O466" s="4"/>
      <c r="P466" s="36"/>
      <c r="Q466" s="36"/>
      <c r="R466" s="36"/>
      <c r="S466" s="12"/>
      <c r="T466" s="12"/>
      <c r="U466" s="12"/>
    </row>
    <row r="467" spans="1:21" ht="30">
      <c r="A467" s="11"/>
      <c r="B467" s="11" t="s">
        <v>4633</v>
      </c>
      <c r="C467" s="11" t="s">
        <v>4634</v>
      </c>
      <c r="D467" s="11" t="s">
        <v>556</v>
      </c>
      <c r="E467" s="36"/>
      <c r="F467" s="36"/>
      <c r="G467" s="36"/>
      <c r="H467" s="36"/>
      <c r="I467" s="36"/>
      <c r="J467" s="36"/>
      <c r="K467" s="36"/>
      <c r="L467" s="36"/>
      <c r="M467" s="36"/>
      <c r="N467" s="36"/>
      <c r="O467" s="4"/>
      <c r="P467" s="36"/>
      <c r="Q467" s="36"/>
      <c r="R467" s="36"/>
      <c r="S467" s="12"/>
      <c r="T467" s="12"/>
      <c r="U467" s="12"/>
    </row>
    <row r="468" spans="1:21" ht="30">
      <c r="A468" s="11"/>
      <c r="B468" s="11" t="s">
        <v>4637</v>
      </c>
      <c r="C468" s="11" t="s">
        <v>4638</v>
      </c>
      <c r="D468" s="11" t="s">
        <v>556</v>
      </c>
      <c r="E468" s="36"/>
      <c r="F468" s="36"/>
      <c r="G468" s="36"/>
      <c r="H468" s="36"/>
      <c r="I468" s="36"/>
      <c r="J468" s="36"/>
      <c r="K468" s="36"/>
      <c r="L468" s="36"/>
      <c r="M468" s="36"/>
      <c r="N468" s="36"/>
      <c r="O468" s="4"/>
      <c r="P468" s="36"/>
      <c r="Q468" s="36"/>
      <c r="R468" s="36"/>
      <c r="S468" s="12"/>
      <c r="T468" s="12"/>
      <c r="U468" s="12"/>
    </row>
    <row r="469" spans="1:21" ht="30">
      <c r="A469" s="11"/>
      <c r="B469" s="11" t="s">
        <v>4639</v>
      </c>
      <c r="C469" s="11" t="s">
        <v>4640</v>
      </c>
      <c r="D469" s="11" t="s">
        <v>556</v>
      </c>
      <c r="E469" s="36"/>
      <c r="F469" s="36"/>
      <c r="G469" s="36"/>
      <c r="H469" s="36"/>
      <c r="I469" s="36"/>
      <c r="J469" s="36"/>
      <c r="K469" s="36"/>
      <c r="L469" s="36"/>
      <c r="M469" s="36"/>
      <c r="N469" s="36"/>
      <c r="O469" s="4"/>
      <c r="P469" s="36"/>
      <c r="Q469" s="36"/>
      <c r="R469" s="36"/>
      <c r="S469" s="12"/>
      <c r="T469" s="12"/>
      <c r="U469" s="12"/>
    </row>
    <row r="470" spans="1:21">
      <c r="A470" s="11"/>
      <c r="B470" s="11" t="s">
        <v>4641</v>
      </c>
      <c r="C470" s="11" t="s">
        <v>4642</v>
      </c>
      <c r="D470" s="11" t="s">
        <v>556</v>
      </c>
      <c r="E470" s="36"/>
      <c r="F470" s="36"/>
      <c r="G470" s="36"/>
      <c r="H470" s="36"/>
      <c r="I470" s="36"/>
      <c r="J470" s="36"/>
      <c r="K470" s="36"/>
      <c r="L470" s="36"/>
      <c r="M470" s="36"/>
      <c r="N470" s="36"/>
      <c r="O470" s="4"/>
      <c r="P470" s="36"/>
      <c r="Q470" s="36"/>
      <c r="R470" s="36"/>
      <c r="S470" s="12"/>
      <c r="T470" s="12"/>
      <c r="U470" s="12"/>
    </row>
    <row r="471" spans="1:21" ht="30">
      <c r="A471" s="11"/>
      <c r="B471" s="11" t="s">
        <v>4643</v>
      </c>
      <c r="C471" s="11" t="s">
        <v>4644</v>
      </c>
      <c r="D471" s="11" t="s">
        <v>556</v>
      </c>
      <c r="E471" s="36"/>
      <c r="F471" s="36"/>
      <c r="G471" s="36"/>
      <c r="H471" s="36"/>
      <c r="I471" s="36"/>
      <c r="J471" s="36"/>
      <c r="K471" s="36"/>
      <c r="L471" s="36"/>
      <c r="M471" s="36"/>
      <c r="N471" s="36"/>
      <c r="O471" s="4"/>
      <c r="P471" s="36"/>
      <c r="Q471" s="36"/>
      <c r="R471" s="36"/>
      <c r="S471" s="12"/>
      <c r="T471" s="12"/>
      <c r="U471" s="12"/>
    </row>
    <row r="473" spans="1:21">
      <c r="B473" s="45" t="s">
        <v>4770</v>
      </c>
      <c r="C473" s="43"/>
      <c r="D473" s="44"/>
      <c r="E473" s="18"/>
      <c r="F473" s="7"/>
      <c r="G473" s="7"/>
      <c r="H473" s="16" t="s">
        <v>4771</v>
      </c>
      <c r="I473" s="17"/>
      <c r="J473"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{DFC35FE8-7FA6-45DB-817C-E29C47F79ECD}</x14:id>
        </ext>
      </extLst>
    </cfRule>
  </conditionalFormatting>
  <dataValidations count="6">
    <dataValidation allowBlank="1" showErrorMessage="1" sqref="O425:O426 O422:O423 O419:O420 O416:O417 O413:O414 O408:O411 O405:O406 O401:O403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25:M426 M422:M423 M419:M420 M416:M417 M413:M414 M408:M411 M405:M406 M401:M403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51:M52 M48:M49 M46 K425:K426 K422:K423 K419:K420 K416:K417 K413:K414 K408:K411 K405:K406 K401:K403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25:I426 I422:I423 I419:I420 I416:I417 I413:I414 I408:I411 I405:I406 I401:I403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FC35FE8-7FA6-45DB-817C-E29C47F79ECD}">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sheetPr>
  <dimension ref="A1:AR404"/>
  <sheetViews>
    <sheetView showGridLines="0" topLeftCell="A96" zoomScaleNormal="100" workbookViewId="0">
      <selection activeCell="E112" sqref="E112"/>
    </sheetView>
  </sheetViews>
  <sheetFormatPr defaultColWidth="8.7109375" defaultRowHeight="15" outlineLevelRow="1"/>
  <cols>
    <col min="1" max="1" width="2.7109375" style="23" customWidth="1"/>
    <col min="2" max="2" width="11.85546875" style="23" customWidth="1"/>
    <col min="3" max="3" width="86.42578125" style="23" customWidth="1"/>
    <col min="4" max="4" width="24.7109375" style="23" customWidth="1"/>
    <col min="5" max="5" width="22.42578125" style="23" customWidth="1"/>
    <col min="6" max="15" width="19.28515625" style="23" customWidth="1"/>
    <col min="16" max="16" width="16.28515625" style="23" customWidth="1"/>
    <col min="17" max="17" width="15" style="23" customWidth="1"/>
    <col min="18" max="18" width="43.42578125" style="23" customWidth="1"/>
    <col min="19" max="21" width="42.140625" style="23" customWidth="1"/>
    <col min="22" max="22" width="8.7109375" style="23"/>
    <col min="23" max="23" width="8.28515625" style="23" hidden="1" customWidth="1"/>
    <col min="24" max="30" width="8.7109375" style="23" hidden="1" customWidth="1"/>
    <col min="31" max="46" width="0" style="23" hidden="1" customWidth="1"/>
    <col min="47" max="16384" width="8.7109375" style="23"/>
  </cols>
  <sheetData>
    <row r="1" spans="1:21" ht="70.5" customHeight="1" outlineLevel="1">
      <c r="B1" s="24"/>
      <c r="C1" s="25"/>
      <c r="D1" s="25"/>
      <c r="E1" s="25"/>
      <c r="F1" s="25"/>
      <c r="G1" s="25"/>
      <c r="H1" s="25"/>
      <c r="I1" s="25"/>
      <c r="J1" s="25"/>
      <c r="K1" s="25"/>
      <c r="L1" s="25"/>
      <c r="M1" s="25"/>
      <c r="N1" s="25"/>
      <c r="O1" s="25"/>
      <c r="P1" s="25"/>
      <c r="Q1" s="25"/>
      <c r="R1" s="25"/>
      <c r="S1" s="25"/>
      <c r="T1" s="25"/>
      <c r="U1" s="25"/>
    </row>
    <row r="2" spans="1:21" ht="123.75" customHeight="1" outlineLevel="1">
      <c r="A2" s="25"/>
      <c r="B2" s="26"/>
      <c r="C2" s="27"/>
      <c r="D2" s="27"/>
      <c r="E2" s="25"/>
      <c r="F2" s="25"/>
      <c r="G2" s="25"/>
      <c r="H2" s="25"/>
      <c r="I2" s="25"/>
      <c r="J2" s="25"/>
      <c r="K2" s="25"/>
      <c r="L2" s="25"/>
      <c r="M2" s="25"/>
      <c r="N2" s="25"/>
      <c r="O2" s="25"/>
      <c r="P2" s="25"/>
      <c r="Q2" s="25"/>
      <c r="R2" s="25"/>
      <c r="S2" s="25"/>
      <c r="T2" s="25"/>
      <c r="U2" s="25"/>
    </row>
    <row r="3" spans="1:21" outlineLevel="1">
      <c r="A3" s="25"/>
      <c r="B3" s="25"/>
      <c r="C3" s="27"/>
      <c r="D3" s="25"/>
      <c r="E3" s="25"/>
      <c r="F3" s="25"/>
      <c r="G3" s="25"/>
      <c r="H3" s="25"/>
      <c r="I3" s="25"/>
      <c r="J3" s="25"/>
      <c r="K3" s="25"/>
      <c r="L3" s="25"/>
      <c r="M3" s="25"/>
      <c r="N3" s="25"/>
      <c r="O3" s="25"/>
      <c r="P3" s="25"/>
      <c r="Q3" s="25"/>
      <c r="R3" s="25"/>
      <c r="S3" s="25"/>
      <c r="T3" s="25"/>
      <c r="U3" s="25"/>
    </row>
    <row r="4" spans="1:21" ht="48.75" customHeight="1" outlineLevel="1">
      <c r="A4" s="25"/>
      <c r="B4" s="25"/>
      <c r="C4" s="27"/>
      <c r="D4" s="25"/>
      <c r="E4" s="25"/>
      <c r="F4" s="19"/>
      <c r="G4" s="19"/>
      <c r="H4" s="19"/>
      <c r="I4" s="19"/>
      <c r="J4" s="19"/>
      <c r="K4" s="19"/>
      <c r="L4" s="19"/>
      <c r="M4" s="19"/>
      <c r="N4" s="19"/>
      <c r="O4" s="19"/>
      <c r="P4" s="19"/>
      <c r="Q4" s="19"/>
      <c r="R4" s="19"/>
      <c r="S4" s="19"/>
      <c r="T4" s="19"/>
      <c r="U4" s="19"/>
    </row>
    <row r="5" spans="1:21" outlineLevel="1">
      <c r="A5" s="25"/>
      <c r="B5" s="25"/>
      <c r="C5" s="27"/>
      <c r="D5" s="25"/>
      <c r="E5" s="25"/>
      <c r="F5" s="19"/>
      <c r="G5" s="19"/>
      <c r="H5" s="19"/>
      <c r="I5" s="19"/>
      <c r="J5" s="19"/>
      <c r="K5" s="19"/>
      <c r="L5" s="19"/>
      <c r="M5" s="19"/>
      <c r="N5" s="19"/>
      <c r="O5" s="19"/>
      <c r="P5" s="19"/>
      <c r="Q5" s="19"/>
      <c r="R5" s="19"/>
      <c r="S5" s="19"/>
      <c r="T5" s="19"/>
      <c r="U5" s="19"/>
    </row>
    <row r="6" spans="1:21" ht="49.5" customHeight="1" outlineLevel="1">
      <c r="A6" s="25"/>
      <c r="B6" s="25"/>
      <c r="C6" s="25"/>
      <c r="D6" s="25"/>
      <c r="E6" s="25"/>
      <c r="F6" s="19"/>
      <c r="G6" s="19"/>
      <c r="H6" s="19"/>
      <c r="I6" s="19"/>
      <c r="J6" s="19"/>
      <c r="K6" s="19"/>
      <c r="L6" s="19"/>
      <c r="M6" s="19"/>
      <c r="N6" s="19"/>
      <c r="O6" s="19"/>
      <c r="P6" s="19"/>
      <c r="Q6" s="19"/>
      <c r="R6" s="19"/>
      <c r="S6" s="19"/>
      <c r="T6" s="19"/>
      <c r="U6" s="19"/>
    </row>
    <row r="7" spans="1:21" ht="11.1" customHeight="1" outlineLevel="1">
      <c r="A7" s="25"/>
      <c r="B7" s="25"/>
      <c r="C7" s="25"/>
      <c r="D7" s="25"/>
      <c r="E7" s="25"/>
      <c r="F7" s="19"/>
      <c r="G7" s="19"/>
      <c r="H7" s="19"/>
      <c r="I7" s="19"/>
      <c r="J7" s="19"/>
      <c r="K7" s="19"/>
      <c r="L7" s="19"/>
      <c r="M7" s="19"/>
      <c r="N7" s="19"/>
      <c r="O7" s="19"/>
      <c r="P7" s="19"/>
      <c r="Q7" s="19"/>
      <c r="R7" s="19"/>
      <c r="S7" s="19"/>
      <c r="T7" s="19"/>
      <c r="U7" s="19"/>
    </row>
    <row r="8" spans="1:21" outlineLevel="1">
      <c r="A8" s="25"/>
      <c r="B8" s="28"/>
      <c r="C8" s="28" t="s">
        <v>4645</v>
      </c>
      <c r="D8" s="29"/>
      <c r="E8" s="28"/>
      <c r="F8" s="19"/>
      <c r="G8" s="19"/>
      <c r="H8" s="19"/>
      <c r="I8" s="19"/>
      <c r="J8" s="19"/>
      <c r="K8" s="19"/>
      <c r="L8" s="19"/>
      <c r="M8" s="19"/>
      <c r="N8" s="19"/>
      <c r="O8" s="19"/>
      <c r="P8" s="19"/>
      <c r="Q8" s="19"/>
      <c r="R8" s="19"/>
      <c r="S8" s="19"/>
      <c r="T8" s="19"/>
      <c r="U8" s="19"/>
    </row>
    <row r="9" spans="1:21" outlineLevel="1">
      <c r="A9" s="25"/>
      <c r="B9" s="31"/>
      <c r="C9" s="31"/>
      <c r="D9" s="31"/>
      <c r="E9" s="31"/>
      <c r="F9" s="19"/>
      <c r="G9" s="19"/>
      <c r="H9" s="19"/>
      <c r="I9" s="19"/>
      <c r="J9" s="19"/>
      <c r="K9" s="19"/>
      <c r="L9" s="19"/>
      <c r="M9" s="19"/>
      <c r="N9" s="19"/>
      <c r="O9" s="19"/>
      <c r="P9" s="19"/>
      <c r="Q9" s="19"/>
      <c r="R9" s="19"/>
      <c r="S9" s="19"/>
      <c r="T9" s="19"/>
      <c r="U9" s="19"/>
    </row>
    <row r="10" spans="1:21" outlineLevel="1">
      <c r="A10" s="25"/>
      <c r="B10" s="31"/>
      <c r="C10" s="31" t="s">
        <v>4787</v>
      </c>
      <c r="D10" s="4" t="s">
        <v>4788</v>
      </c>
      <c r="E10" s="31"/>
      <c r="F10" s="19"/>
      <c r="G10" s="19"/>
      <c r="H10" s="19"/>
      <c r="I10" s="19"/>
      <c r="J10" s="19"/>
      <c r="K10" s="19"/>
      <c r="L10" s="19"/>
      <c r="M10" s="19"/>
      <c r="N10" s="19"/>
      <c r="O10" s="19"/>
      <c r="P10" s="19"/>
      <c r="Q10" s="19"/>
      <c r="R10" s="19"/>
      <c r="S10" s="19"/>
      <c r="T10" s="19"/>
      <c r="U10" s="19"/>
    </row>
    <row r="11" spans="1:21" outlineLevel="1">
      <c r="A11" s="25"/>
      <c r="B11" s="31"/>
      <c r="C11" s="31"/>
      <c r="D11" s="31"/>
      <c r="E11" s="31"/>
      <c r="F11" s="19"/>
      <c r="G11" s="19"/>
      <c r="H11" s="19"/>
      <c r="I11" s="19"/>
      <c r="J11" s="19"/>
      <c r="K11" s="19"/>
      <c r="L11" s="19"/>
      <c r="M11" s="19"/>
      <c r="N11" s="19"/>
      <c r="O11" s="19"/>
      <c r="P11" s="19"/>
      <c r="Q11" s="19"/>
      <c r="R11" s="19"/>
      <c r="S11" s="19"/>
      <c r="T11" s="19"/>
      <c r="U11" s="19"/>
    </row>
    <row r="12" spans="1:21" outlineLevel="1">
      <c r="A12" s="25"/>
      <c r="B12" s="31"/>
      <c r="C12" s="31" t="s">
        <v>4789</v>
      </c>
      <c r="D12" s="4"/>
      <c r="E12" s="31"/>
      <c r="F12" s="19"/>
      <c r="G12" s="19"/>
      <c r="H12" s="19"/>
      <c r="I12" s="19"/>
      <c r="J12" s="19"/>
      <c r="K12" s="19"/>
      <c r="L12" s="19"/>
      <c r="M12" s="19"/>
      <c r="N12" s="19"/>
      <c r="O12" s="19"/>
      <c r="P12" s="19"/>
      <c r="Q12" s="19"/>
      <c r="R12" s="19"/>
      <c r="S12" s="19"/>
      <c r="T12" s="19"/>
      <c r="U12" s="19"/>
    </row>
    <row r="13" spans="1:21" outlineLevel="1">
      <c r="A13" s="25"/>
      <c r="B13" s="31"/>
      <c r="C13" s="31"/>
      <c r="D13" s="31"/>
      <c r="E13" s="31"/>
      <c r="F13" s="19"/>
      <c r="G13" s="19"/>
      <c r="H13" s="19"/>
      <c r="I13" s="19"/>
      <c r="J13" s="19"/>
      <c r="K13" s="19"/>
      <c r="L13" s="19"/>
      <c r="M13" s="19"/>
      <c r="N13" s="19"/>
      <c r="O13" s="19"/>
      <c r="P13" s="19"/>
      <c r="Q13" s="19"/>
      <c r="R13" s="19"/>
      <c r="S13" s="19"/>
      <c r="T13" s="19"/>
      <c r="U13" s="19"/>
    </row>
    <row r="14" spans="1:21" outlineLevel="1">
      <c r="A14" s="25"/>
      <c r="B14" s="31"/>
      <c r="C14" s="31" t="s">
        <v>4790</v>
      </c>
      <c r="D14" s="4"/>
      <c r="E14" s="31"/>
      <c r="F14" s="19"/>
      <c r="G14" s="19"/>
      <c r="H14" s="19"/>
      <c r="I14" s="19"/>
      <c r="J14" s="19"/>
      <c r="K14" s="19"/>
      <c r="L14" s="19"/>
      <c r="M14" s="19"/>
      <c r="N14" s="19"/>
      <c r="O14" s="19"/>
      <c r="P14" s="19"/>
      <c r="Q14" s="19"/>
      <c r="R14" s="19"/>
      <c r="S14" s="19"/>
      <c r="T14" s="19"/>
      <c r="U14" s="19"/>
    </row>
    <row r="15" spans="1:21" outlineLevel="1">
      <c r="A15" s="25"/>
      <c r="B15" s="31"/>
      <c r="C15" s="31"/>
      <c r="D15" s="31"/>
      <c r="E15" s="31"/>
      <c r="F15" s="19"/>
      <c r="G15" s="19"/>
      <c r="H15" s="19"/>
      <c r="I15" s="19"/>
      <c r="J15" s="19"/>
      <c r="K15" s="19"/>
      <c r="L15" s="19"/>
      <c r="M15" s="19"/>
      <c r="N15" s="19"/>
      <c r="O15" s="19"/>
      <c r="P15" s="19"/>
      <c r="Q15" s="19"/>
      <c r="R15" s="19"/>
      <c r="S15" s="19"/>
      <c r="T15" s="19"/>
      <c r="U15" s="19"/>
    </row>
    <row r="16" spans="1:21" outlineLevel="1">
      <c r="A16" s="25"/>
      <c r="B16" s="31"/>
      <c r="C16" s="31" t="s">
        <v>4791</v>
      </c>
      <c r="D16" s="20"/>
      <c r="E16" s="31"/>
      <c r="F16" s="19"/>
      <c r="G16" s="19"/>
      <c r="H16" s="19"/>
      <c r="I16" s="19"/>
      <c r="J16" s="19"/>
      <c r="K16" s="19"/>
      <c r="L16" s="19"/>
      <c r="M16" s="19"/>
      <c r="N16" s="19"/>
      <c r="O16" s="19"/>
      <c r="P16" s="19"/>
      <c r="Q16" s="19"/>
      <c r="R16" s="19"/>
      <c r="S16" s="19"/>
      <c r="T16" s="19"/>
      <c r="U16" s="19"/>
    </row>
    <row r="17" spans="1:21" outlineLevel="1">
      <c r="A17" s="25"/>
      <c r="B17" s="31"/>
      <c r="C17" s="31"/>
      <c r="D17" s="31"/>
      <c r="E17" s="31"/>
      <c r="F17" s="19"/>
      <c r="G17" s="19"/>
      <c r="H17" s="19"/>
      <c r="I17" s="19"/>
      <c r="J17" s="19"/>
      <c r="K17" s="19"/>
      <c r="L17" s="19"/>
      <c r="M17" s="19"/>
      <c r="N17" s="19"/>
      <c r="O17" s="19"/>
      <c r="P17" s="19"/>
      <c r="Q17" s="19"/>
      <c r="R17" s="19"/>
      <c r="S17" s="19"/>
      <c r="T17" s="19"/>
      <c r="U17" s="19"/>
    </row>
    <row r="18" spans="1:21" outlineLevel="1">
      <c r="A18" s="25"/>
      <c r="B18" s="31"/>
      <c r="C18" s="31" t="s">
        <v>4792</v>
      </c>
      <c r="D18" s="4"/>
      <c r="E18" s="31"/>
      <c r="F18" s="19"/>
      <c r="G18" s="19"/>
      <c r="H18" s="19"/>
      <c r="I18" s="19"/>
      <c r="J18" s="19"/>
      <c r="K18" s="19"/>
      <c r="L18" s="19"/>
      <c r="M18" s="19"/>
      <c r="N18" s="19"/>
      <c r="O18" s="19"/>
      <c r="P18" s="19"/>
      <c r="Q18" s="19"/>
      <c r="R18" s="19"/>
      <c r="S18" s="19"/>
      <c r="T18" s="19"/>
      <c r="U18" s="19"/>
    </row>
    <row r="19" spans="1:21" outlineLevel="1">
      <c r="A19" s="25"/>
      <c r="B19" s="31"/>
      <c r="C19" s="31"/>
      <c r="D19" s="31"/>
      <c r="E19" s="31"/>
      <c r="F19" s="19"/>
      <c r="G19" s="19"/>
      <c r="H19" s="19"/>
      <c r="I19" s="19"/>
      <c r="J19" s="19"/>
      <c r="K19" s="19"/>
      <c r="L19" s="19"/>
      <c r="M19" s="19"/>
      <c r="N19" s="19"/>
      <c r="O19" s="19"/>
      <c r="P19" s="19"/>
      <c r="Q19" s="19"/>
      <c r="R19" s="19"/>
      <c r="S19" s="19"/>
      <c r="T19" s="19"/>
      <c r="U19" s="19"/>
    </row>
    <row r="20" spans="1:21" outlineLevel="1">
      <c r="A20" s="25"/>
      <c r="B20" s="25"/>
      <c r="C20" s="25"/>
      <c r="D20" s="25"/>
      <c r="E20" s="25"/>
      <c r="F20" s="19"/>
      <c r="G20" s="19"/>
      <c r="H20" s="19"/>
      <c r="I20" s="19"/>
      <c r="J20" s="19"/>
      <c r="K20" s="19"/>
      <c r="L20" s="19"/>
      <c r="M20" s="19"/>
      <c r="N20" s="19"/>
      <c r="O20" s="19"/>
      <c r="P20" s="19"/>
      <c r="Q20" s="19"/>
      <c r="R20" s="19"/>
      <c r="S20" s="19"/>
      <c r="T20" s="19"/>
      <c r="U20" s="19"/>
    </row>
    <row r="21" spans="1:21" outlineLevel="1">
      <c r="A21" s="25"/>
      <c r="B21" s="28"/>
      <c r="C21" s="28" t="s">
        <v>4646</v>
      </c>
      <c r="D21" s="28"/>
      <c r="E21" s="28"/>
      <c r="F21" s="19"/>
      <c r="G21" s="19"/>
      <c r="H21" s="19"/>
      <c r="I21" s="19"/>
      <c r="J21" s="19"/>
      <c r="K21" s="19"/>
      <c r="L21" s="19"/>
      <c r="M21" s="19"/>
      <c r="N21" s="19"/>
      <c r="O21" s="19"/>
      <c r="P21" s="19"/>
      <c r="Q21" s="19"/>
      <c r="R21" s="19"/>
      <c r="S21" s="19"/>
      <c r="T21" s="19"/>
      <c r="U21" s="19"/>
    </row>
    <row r="22" spans="1:21" outlineLevel="1">
      <c r="A22" s="25"/>
      <c r="B22" s="31"/>
      <c r="C22" s="31"/>
      <c r="D22" s="31"/>
      <c r="E22" s="31"/>
      <c r="F22" s="19"/>
      <c r="G22" s="19"/>
      <c r="H22" s="19"/>
      <c r="I22" s="19" t="s">
        <v>4793</v>
      </c>
      <c r="J22" s="19" t="s">
        <v>4794</v>
      </c>
      <c r="K22" s="19" t="s">
        <v>4795</v>
      </c>
      <c r="L22" s="19"/>
      <c r="M22" s="19"/>
      <c r="N22" s="19"/>
      <c r="O22" s="19"/>
      <c r="P22" s="19"/>
      <c r="Q22" s="19"/>
      <c r="R22" s="19"/>
      <c r="S22" s="19"/>
      <c r="T22" s="19"/>
      <c r="U22" s="19"/>
    </row>
    <row r="23" spans="1:21" outlineLevel="1">
      <c r="A23" s="25"/>
      <c r="B23" s="31"/>
      <c r="C23" s="31" t="s">
        <v>2</v>
      </c>
      <c r="D23" s="4" t="s">
        <v>4796</v>
      </c>
      <c r="E23" s="31"/>
      <c r="F23" s="19"/>
      <c r="G23" s="19"/>
      <c r="H23" s="19"/>
      <c r="I23" s="19" t="s">
        <v>4796</v>
      </c>
      <c r="J23" s="19" t="s">
        <v>524</v>
      </c>
      <c r="K23" s="19" t="s">
        <v>4788</v>
      </c>
      <c r="L23" s="19"/>
      <c r="M23" s="19"/>
      <c r="N23" s="19"/>
      <c r="O23" s="19"/>
      <c r="P23" s="19"/>
      <c r="Q23" s="19"/>
      <c r="R23" s="19"/>
      <c r="S23" s="19"/>
      <c r="T23" s="19"/>
      <c r="U23" s="19"/>
    </row>
    <row r="24" spans="1:21" outlineLevel="1">
      <c r="A24" s="25"/>
      <c r="B24" s="31"/>
      <c r="C24" s="31"/>
      <c r="D24" s="31"/>
      <c r="E24" s="31"/>
      <c r="F24" s="19"/>
      <c r="G24" s="19"/>
      <c r="H24" s="19"/>
      <c r="I24" s="19" t="s">
        <v>16</v>
      </c>
      <c r="J24" s="19" t="s">
        <v>525</v>
      </c>
      <c r="K24" s="19" t="s">
        <v>4797</v>
      </c>
      <c r="L24" s="19"/>
      <c r="M24" s="19"/>
      <c r="N24" s="19"/>
      <c r="O24" s="19"/>
      <c r="P24" s="19"/>
      <c r="Q24" s="19"/>
      <c r="R24" s="19"/>
      <c r="S24" s="19"/>
      <c r="T24" s="19"/>
      <c r="U24" s="19"/>
    </row>
    <row r="25" spans="1:21" outlineLevel="1">
      <c r="A25" s="25"/>
      <c r="B25" s="31"/>
      <c r="C25" s="31" t="s">
        <v>4647</v>
      </c>
      <c r="D25" s="4" t="s">
        <v>4796</v>
      </c>
      <c r="E25" s="31"/>
      <c r="F25" s="19"/>
      <c r="G25" s="19"/>
      <c r="H25" s="19"/>
      <c r="I25" s="19" t="s">
        <v>62</v>
      </c>
      <c r="J25" s="19" t="s">
        <v>3892</v>
      </c>
      <c r="K25" s="19" t="s">
        <v>4798</v>
      </c>
      <c r="L25" s="19"/>
      <c r="M25" s="19"/>
      <c r="N25" s="19"/>
      <c r="O25" s="19"/>
      <c r="P25" s="19"/>
      <c r="Q25" s="19"/>
      <c r="R25" s="19"/>
      <c r="S25" s="19"/>
      <c r="T25" s="19"/>
      <c r="U25" s="19"/>
    </row>
    <row r="26" spans="1:21" outlineLevel="1">
      <c r="A26" s="25"/>
      <c r="B26" s="31"/>
      <c r="C26" s="31"/>
      <c r="D26" s="31"/>
      <c r="E26" s="31"/>
      <c r="F26" s="19" t="s">
        <v>4807</v>
      </c>
      <c r="G26" s="19" t="s">
        <v>4675</v>
      </c>
      <c r="H26" s="19" t="str">
        <f t="shared" ref="H26:H31" si="0">ADDRESS(MATCH(G26,C:C, 0), 1)</f>
        <v>$A$44</v>
      </c>
      <c r="I26" s="19" t="s">
        <v>89</v>
      </c>
      <c r="J26" s="19" t="s">
        <v>526</v>
      </c>
      <c r="K26" s="19" t="s">
        <v>4806</v>
      </c>
      <c r="L26" s="19"/>
      <c r="M26" s="19"/>
      <c r="N26" s="19"/>
      <c r="O26" s="19"/>
      <c r="P26" s="19"/>
      <c r="Q26" s="19"/>
      <c r="R26" s="19"/>
      <c r="S26" s="19"/>
      <c r="T26" s="19"/>
      <c r="U26" s="19"/>
    </row>
    <row r="27" spans="1:21" outlineLevel="1">
      <c r="A27" s="25"/>
      <c r="B27" s="31"/>
      <c r="C27" s="31" t="s">
        <v>4648</v>
      </c>
      <c r="D27" s="4" t="s">
        <v>4799</v>
      </c>
      <c r="E27" s="31"/>
      <c r="F27" s="19" t="s">
        <v>4810</v>
      </c>
      <c r="G27" s="19" t="s">
        <v>4682</v>
      </c>
      <c r="H27" s="19" t="str">
        <f t="shared" si="0"/>
        <v>$A$148</v>
      </c>
      <c r="I27" s="19" t="s">
        <v>11</v>
      </c>
      <c r="J27" s="19"/>
      <c r="K27" s="19"/>
      <c r="L27" s="19"/>
      <c r="M27" s="19"/>
      <c r="N27" s="19"/>
      <c r="O27" s="19"/>
      <c r="P27" s="19"/>
      <c r="Q27" s="19"/>
      <c r="R27" s="19"/>
      <c r="S27" s="19"/>
      <c r="T27" s="19"/>
      <c r="U27" s="19"/>
    </row>
    <row r="28" spans="1:21" outlineLevel="1">
      <c r="A28" s="25"/>
      <c r="B28" s="31"/>
      <c r="C28" s="31"/>
      <c r="D28" s="31"/>
      <c r="E28" s="31"/>
      <c r="F28" s="19" t="s">
        <v>4808</v>
      </c>
      <c r="G28" s="19" t="s">
        <v>4747</v>
      </c>
      <c r="H28" s="19" t="str">
        <f t="shared" si="0"/>
        <v>$A$210</v>
      </c>
      <c r="I28" s="19" t="s">
        <v>23</v>
      </c>
      <c r="J28" s="19"/>
      <c r="K28" s="19"/>
      <c r="L28" s="19"/>
      <c r="M28" s="19"/>
      <c r="N28" s="19"/>
      <c r="O28" s="19"/>
      <c r="P28" s="19"/>
      <c r="Q28" s="19"/>
      <c r="R28" s="19"/>
      <c r="S28" s="19"/>
      <c r="T28" s="19"/>
      <c r="U28" s="19"/>
    </row>
    <row r="29" spans="1:21" outlineLevel="1">
      <c r="A29" s="25"/>
      <c r="B29" s="31"/>
      <c r="C29" s="31" t="s">
        <v>4800</v>
      </c>
      <c r="D29" s="5" t="s">
        <v>525</v>
      </c>
      <c r="E29" s="31"/>
      <c r="F29" s="19" t="s">
        <v>4809</v>
      </c>
      <c r="G29" s="19" t="s">
        <v>4748</v>
      </c>
      <c r="H29" s="19" t="str">
        <f t="shared" si="0"/>
        <v>$A$272</v>
      </c>
      <c r="I29" s="19" t="s">
        <v>442</v>
      </c>
      <c r="J29" s="19"/>
      <c r="K29" s="19"/>
      <c r="L29" s="19"/>
      <c r="M29" s="19"/>
      <c r="N29" s="19"/>
      <c r="O29" s="19"/>
      <c r="P29" s="19"/>
      <c r="Q29" s="19"/>
      <c r="R29" s="19"/>
      <c r="S29" s="19"/>
      <c r="T29" s="19"/>
      <c r="U29" s="19"/>
    </row>
    <row r="30" spans="1:21" outlineLevel="1">
      <c r="A30" s="25"/>
      <c r="B30" s="31"/>
      <c r="C30" s="31"/>
      <c r="D30" s="31"/>
      <c r="E30" s="31"/>
      <c r="F30" s="19" t="s">
        <v>4811</v>
      </c>
      <c r="G30" s="19" t="s">
        <v>4750</v>
      </c>
      <c r="H30" s="19" t="str">
        <f t="shared" si="0"/>
        <v>$A$359</v>
      </c>
      <c r="I30" s="19" t="s">
        <v>39</v>
      </c>
      <c r="J30" s="19"/>
      <c r="K30" s="19"/>
      <c r="L30" s="19"/>
      <c r="M30" s="19"/>
      <c r="N30" s="19"/>
      <c r="O30" s="19"/>
      <c r="P30" s="19"/>
      <c r="Q30" s="19"/>
      <c r="R30" s="19"/>
      <c r="S30" s="19"/>
      <c r="T30" s="19"/>
      <c r="U30" s="19"/>
    </row>
    <row r="31" spans="1:21" outlineLevel="1">
      <c r="A31" s="25"/>
      <c r="B31" s="31"/>
      <c r="C31" s="31"/>
      <c r="D31" s="31"/>
      <c r="E31" s="31"/>
      <c r="F31" s="19" t="s">
        <v>4812</v>
      </c>
      <c r="G31" s="19" t="s">
        <v>4768</v>
      </c>
      <c r="H31" s="19" t="str">
        <f t="shared" si="0"/>
        <v>$A$379</v>
      </c>
      <c r="I31" s="19" t="s">
        <v>6</v>
      </c>
      <c r="J31" s="19"/>
      <c r="K31" s="19"/>
      <c r="L31" s="19"/>
      <c r="M31" s="19"/>
      <c r="N31" s="19"/>
      <c r="O31" s="19"/>
      <c r="P31" s="19"/>
      <c r="Q31" s="19"/>
      <c r="R31" s="19"/>
      <c r="S31" s="19"/>
      <c r="T31" s="19"/>
      <c r="U31" s="19"/>
    </row>
    <row r="32" spans="1:21" outlineLevel="1">
      <c r="A32" s="25"/>
      <c r="B32" s="25"/>
      <c r="C32" s="25"/>
      <c r="D32" s="25"/>
      <c r="E32" s="25"/>
      <c r="F32" s="19"/>
      <c r="G32" s="19"/>
      <c r="H32" s="19"/>
      <c r="I32" s="19" t="s">
        <v>26</v>
      </c>
      <c r="J32" s="19"/>
      <c r="K32" s="19"/>
      <c r="L32" s="19"/>
      <c r="M32" s="19"/>
      <c r="N32" s="19"/>
      <c r="O32" s="19"/>
      <c r="P32" s="19"/>
      <c r="Q32" s="19"/>
      <c r="R32" s="19"/>
      <c r="S32" s="19"/>
      <c r="T32" s="19"/>
      <c r="U32" s="19"/>
    </row>
    <row r="33" spans="1:44" ht="114" customHeight="1" outlineLevel="1">
      <c r="A33" s="25"/>
      <c r="B33" s="25"/>
      <c r="C33" s="25"/>
      <c r="D33" s="25"/>
      <c r="E33" s="32"/>
      <c r="F33" s="19"/>
      <c r="G33" s="19"/>
      <c r="H33" s="19"/>
      <c r="I33" s="19"/>
      <c r="J33" s="19"/>
      <c r="K33" s="19"/>
      <c r="L33" s="19"/>
      <c r="M33" s="19"/>
      <c r="N33" s="19"/>
      <c r="O33" s="19"/>
      <c r="P33" s="19"/>
      <c r="Q33" s="19"/>
      <c r="R33" s="19"/>
      <c r="S33" s="19"/>
      <c r="T33" s="19"/>
      <c r="U33" s="19"/>
    </row>
    <row r="34" spans="1:44" ht="21" outlineLevel="1">
      <c r="A34" s="25"/>
      <c r="B34" s="25"/>
      <c r="C34" s="25"/>
      <c r="D34" s="33" t="s">
        <v>4801</v>
      </c>
      <c r="F34" s="19"/>
      <c r="G34" s="19"/>
      <c r="H34" s="19"/>
      <c r="I34" s="19"/>
      <c r="J34" s="19"/>
      <c r="K34" s="19"/>
      <c r="L34" s="19"/>
      <c r="M34" s="19"/>
      <c r="N34" s="19"/>
      <c r="O34" s="19"/>
      <c r="P34" s="19"/>
      <c r="Q34" s="19"/>
      <c r="R34" s="19"/>
      <c r="S34" s="19"/>
      <c r="T34" s="19"/>
      <c r="U34" s="19"/>
    </row>
    <row r="35" spans="1:44" ht="15.75" outlineLevel="1">
      <c r="A35" s="25"/>
      <c r="B35" s="34" t="s">
        <v>4649</v>
      </c>
      <c r="C35" s="25"/>
      <c r="D35" s="21" t="str">
        <f t="shared" ref="D35:D40" si="1">HYPERLINK("#"&amp;H26,G26)</f>
        <v>OUTPUT INDICATORS FOR QUARTERLY REPORTING</v>
      </c>
      <c r="F35" s="19"/>
      <c r="G35" s="19"/>
      <c r="H35" s="19"/>
      <c r="I35" s="19"/>
      <c r="J35" s="19"/>
      <c r="K35" s="19"/>
      <c r="L35" s="19"/>
      <c r="M35" s="19"/>
      <c r="N35" s="19"/>
      <c r="O35" s="19"/>
      <c r="P35" s="19"/>
      <c r="Q35" s="19"/>
      <c r="R35" s="19"/>
      <c r="S35" s="19"/>
      <c r="T35" s="19"/>
      <c r="U35" s="19"/>
    </row>
    <row r="36" spans="1:44" outlineLevel="1">
      <c r="A36" s="25"/>
      <c r="B36" s="3"/>
      <c r="C36" s="35" t="s">
        <v>4650</v>
      </c>
      <c r="D36" s="21" t="str">
        <f t="shared" si="1"/>
        <v>COMPLIANCE INDICATORS FOR QUARTERLY REPORTING</v>
      </c>
      <c r="F36" s="19"/>
      <c r="G36" s="19"/>
      <c r="H36" s="19"/>
      <c r="I36" s="19"/>
      <c r="J36" s="19"/>
      <c r="K36" s="19"/>
      <c r="L36" s="19"/>
      <c r="M36" s="19"/>
      <c r="N36" s="19"/>
      <c r="O36" s="19"/>
      <c r="P36" s="19"/>
      <c r="Q36" s="19"/>
      <c r="R36" s="19"/>
      <c r="S36" s="19"/>
      <c r="T36" s="19"/>
      <c r="U36" s="19"/>
    </row>
    <row r="37" spans="1:44" outlineLevel="1">
      <c r="A37" s="25"/>
      <c r="B37" s="4"/>
      <c r="C37" s="35" t="s">
        <v>4651</v>
      </c>
      <c r="D37" s="21" t="str">
        <f t="shared" si="1"/>
        <v>OUTPUT INDICATORS FOR ANNUAL REPORTING</v>
      </c>
      <c r="F37" s="19"/>
      <c r="G37" s="19"/>
      <c r="H37" s="2"/>
      <c r="I37" s="2"/>
      <c r="J37" s="2"/>
      <c r="K37" s="2"/>
      <c r="L37" s="2"/>
      <c r="M37" s="2"/>
      <c r="N37" s="2"/>
      <c r="O37" s="2"/>
      <c r="P37" s="2"/>
      <c r="Q37" s="19"/>
      <c r="R37" s="19"/>
      <c r="S37" s="19"/>
      <c r="T37" s="19"/>
      <c r="U37" s="19"/>
    </row>
    <row r="38" spans="1:44" outlineLevel="1">
      <c r="A38" s="25"/>
      <c r="B38" s="5"/>
      <c r="C38" s="35" t="s">
        <v>4652</v>
      </c>
      <c r="D38" s="21" t="str">
        <f t="shared" si="1"/>
        <v>OUTCOME INDICATORS FOR ANNUAL REPORTING</v>
      </c>
      <c r="F38" s="19"/>
      <c r="G38" s="19"/>
      <c r="H38" s="2"/>
      <c r="I38" s="2"/>
      <c r="J38" s="2"/>
      <c r="K38" s="2"/>
      <c r="L38" s="2"/>
      <c r="M38" s="2"/>
      <c r="N38" s="2"/>
      <c r="O38" s="2"/>
      <c r="P38" s="2"/>
      <c r="Q38" s="19"/>
      <c r="R38" s="19"/>
      <c r="S38" s="19"/>
      <c r="T38" s="19"/>
      <c r="U38" s="19"/>
    </row>
    <row r="39" spans="1:44" outlineLevel="1">
      <c r="A39" s="25"/>
      <c r="B39" s="36"/>
      <c r="C39" s="37" t="s">
        <v>4653</v>
      </c>
      <c r="D39" s="21" t="str">
        <f t="shared" si="1"/>
        <v>COMPLIANCE INDICATORS FOR ANNUAL REPORTING</v>
      </c>
      <c r="F39" s="19"/>
      <c r="G39" s="19"/>
      <c r="H39" s="2"/>
      <c r="I39" s="2"/>
      <c r="J39" s="2"/>
      <c r="K39" s="2"/>
      <c r="L39" s="2"/>
      <c r="M39" s="2"/>
      <c r="N39" s="2"/>
      <c r="O39" s="2"/>
      <c r="P39" s="2"/>
      <c r="Q39" s="19"/>
      <c r="R39" s="19"/>
      <c r="S39" s="19"/>
      <c r="T39" s="19"/>
      <c r="U39" s="19"/>
    </row>
    <row r="40" spans="1:44" outlineLevel="1">
      <c r="A40" s="25"/>
      <c r="B40" s="6"/>
      <c r="C40" s="35" t="s">
        <v>4654</v>
      </c>
      <c r="D40" s="21" t="str">
        <f t="shared" si="1"/>
        <v>COMPLIANCE QUESTIONS FOR ANNUAL REPORTING</v>
      </c>
      <c r="F40" s="19"/>
      <c r="G40" s="19"/>
      <c r="H40" s="2"/>
      <c r="I40" s="2"/>
      <c r="J40" s="2"/>
      <c r="K40" s="2"/>
      <c r="L40" s="2"/>
      <c r="M40" s="2"/>
      <c r="N40" s="2"/>
      <c r="O40" s="2"/>
      <c r="P40" s="2"/>
      <c r="Q40" s="19"/>
      <c r="R40" s="19"/>
      <c r="S40" s="19"/>
      <c r="T40" s="19"/>
      <c r="U40" s="19"/>
    </row>
    <row r="41" spans="1:44" s="19" customFormat="1" outlineLevel="1"/>
    <row r="42" spans="1:44" s="14" customFormat="1" ht="40.5" customHeight="1">
      <c r="A42" s="30"/>
      <c r="B42" s="38"/>
      <c r="C42" s="37"/>
      <c r="D42" s="30"/>
      <c r="E42" s="48">
        <f>AG46</f>
        <v>0</v>
      </c>
      <c r="F42" s="48">
        <f t="shared" ref="F42:O42" si="2">AH46</f>
        <v>0</v>
      </c>
      <c r="G42" s="48">
        <f t="shared" si="2"/>
        <v>0</v>
      </c>
      <c r="H42" s="48">
        <f t="shared" si="2"/>
        <v>0</v>
      </c>
      <c r="I42" s="48">
        <f t="shared" si="2"/>
        <v>0</v>
      </c>
      <c r="J42" s="48">
        <f t="shared" si="2"/>
        <v>0</v>
      </c>
      <c r="K42" s="48">
        <f t="shared" si="2"/>
        <v>0</v>
      </c>
      <c r="L42" s="48">
        <f t="shared" si="2"/>
        <v>0</v>
      </c>
      <c r="M42" s="48">
        <f t="shared" si="2"/>
        <v>0</v>
      </c>
      <c r="N42" s="48">
        <f t="shared" si="2"/>
        <v>0</v>
      </c>
      <c r="O42" s="48">
        <f t="shared" si="2"/>
        <v>0</v>
      </c>
      <c r="P42" s="2"/>
      <c r="Q42" s="19"/>
      <c r="R42" s="19"/>
      <c r="S42" s="19"/>
      <c r="T42" s="19"/>
      <c r="U42" s="19"/>
    </row>
    <row r="43" spans="1:44" s="39" customFormat="1" ht="63">
      <c r="A43" s="8"/>
      <c r="B43" s="8" t="s">
        <v>4655</v>
      </c>
      <c r="C43" s="8" t="s">
        <v>4656</v>
      </c>
      <c r="D43" s="22" t="s">
        <v>4657</v>
      </c>
      <c r="E43" s="22" t="s">
        <v>4658</v>
      </c>
      <c r="F43" s="22" t="s">
        <v>4659</v>
      </c>
      <c r="G43" s="22" t="s">
        <v>4660</v>
      </c>
      <c r="H43" s="22" t="s">
        <v>4661</v>
      </c>
      <c r="I43" s="22" t="s">
        <v>4662</v>
      </c>
      <c r="J43" s="22" t="s">
        <v>4663</v>
      </c>
      <c r="K43" s="22" t="s">
        <v>4664</v>
      </c>
      <c r="L43" s="22" t="s">
        <v>4665</v>
      </c>
      <c r="M43" s="22" t="s">
        <v>4666</v>
      </c>
      <c r="N43" s="22" t="s">
        <v>4667</v>
      </c>
      <c r="O43" s="22" t="s">
        <v>4668</v>
      </c>
      <c r="P43" s="22" t="s">
        <v>4669</v>
      </c>
      <c r="Q43" s="22" t="s">
        <v>4670</v>
      </c>
      <c r="R43" s="22" t="s">
        <v>4671</v>
      </c>
      <c r="S43" s="22" t="s">
        <v>4672</v>
      </c>
      <c r="T43" s="22" t="s">
        <v>4673</v>
      </c>
      <c r="U43" s="22" t="s">
        <v>4674</v>
      </c>
      <c r="X43" s="26" t="s">
        <v>0</v>
      </c>
      <c r="Y43" s="26" t="s">
        <v>1</v>
      </c>
      <c r="Z43" s="26" t="s">
        <v>3</v>
      </c>
      <c r="AA43" s="26" t="s">
        <v>2</v>
      </c>
      <c r="AB43" s="40"/>
      <c r="AG43" s="19" t="s">
        <v>4658</v>
      </c>
      <c r="AH43" s="19" t="s">
        <v>4659</v>
      </c>
      <c r="AI43" s="19" t="s">
        <v>4660</v>
      </c>
      <c r="AJ43" s="19" t="s">
        <v>4661</v>
      </c>
      <c r="AK43" s="19" t="s">
        <v>4662</v>
      </c>
      <c r="AL43" s="19" t="s">
        <v>4663</v>
      </c>
      <c r="AM43" s="19" t="s">
        <v>4664</v>
      </c>
      <c r="AN43" s="19" t="s">
        <v>4665</v>
      </c>
      <c r="AO43" s="19" t="s">
        <v>4666</v>
      </c>
      <c r="AP43" s="19" t="s">
        <v>4667</v>
      </c>
      <c r="AQ43" s="19" t="s">
        <v>4668</v>
      </c>
      <c r="AR43" s="19"/>
    </row>
    <row r="44" spans="1:44" s="14" customFormat="1" ht="15.75">
      <c r="A44" s="47"/>
      <c r="B44" s="9" t="s">
        <v>556</v>
      </c>
      <c r="C44" s="9" t="s">
        <v>4675</v>
      </c>
      <c r="D44" s="10" t="s">
        <v>556</v>
      </c>
      <c r="E44" s="10"/>
      <c r="F44" s="10"/>
      <c r="G44" s="10"/>
      <c r="H44" s="10"/>
      <c r="I44" s="10"/>
      <c r="J44" s="10"/>
      <c r="K44" s="10"/>
      <c r="L44" s="10"/>
      <c r="M44" s="10"/>
      <c r="N44" s="10"/>
      <c r="O44" s="10"/>
      <c r="P44" s="10"/>
      <c r="Q44" s="10"/>
      <c r="R44" s="10"/>
      <c r="S44" s="10"/>
      <c r="T44" s="10"/>
      <c r="U44" s="10"/>
      <c r="X44" s="26" t="s">
        <v>4</v>
      </c>
      <c r="Y44" s="26" t="s">
        <v>5</v>
      </c>
      <c r="Z44" s="26" t="s">
        <v>524</v>
      </c>
      <c r="AA44" s="26" t="s">
        <v>6</v>
      </c>
      <c r="AB44" s="26"/>
      <c r="AC44" s="14" t="e">
        <f t="array" aca="1" ref="AC44" ca="1">_xlfn._xlws.SORT(_xlfn._xlws.FILTER(T_All_Munics13[Name],(T_All_Munics13[Province]=D23)*(T_All_Munics13[Type]=D29),"..."))</f>
        <v>#NAME?</v>
      </c>
      <c r="AD44" s="14" t="e">
        <f t="array" aca="1" ref="AD44" ca="1">_xlfn._xlws.SORT(_xlfn._xlws.FILTER(T_All_Munics13[Code],(T_All_Munics13[Province]=D23)*(T_All_Munics13[Type]=D29),"..."))</f>
        <v>#NAME?</v>
      </c>
      <c r="AG44" s="19">
        <v>154</v>
      </c>
      <c r="AH44" s="19">
        <v>25</v>
      </c>
      <c r="AI44" s="19">
        <v>49</v>
      </c>
      <c r="AJ44" s="19">
        <v>32</v>
      </c>
      <c r="AK44" s="19">
        <v>164</v>
      </c>
      <c r="AL44" s="19">
        <v>32</v>
      </c>
      <c r="AM44" s="19">
        <v>164</v>
      </c>
      <c r="AN44" s="19">
        <v>32</v>
      </c>
      <c r="AO44" s="19">
        <v>164</v>
      </c>
      <c r="AP44" s="19">
        <v>49</v>
      </c>
      <c r="AQ44" s="19">
        <v>353</v>
      </c>
      <c r="AR44" s="19" t="s">
        <v>4803</v>
      </c>
    </row>
    <row r="45" spans="1:44" s="14" customFormat="1">
      <c r="A45" s="11"/>
      <c r="B45" s="11" t="s">
        <v>1899</v>
      </c>
      <c r="C45" s="11" t="s">
        <v>1900</v>
      </c>
      <c r="D45" s="11" t="s">
        <v>556</v>
      </c>
      <c r="E45" s="3"/>
      <c r="F45" s="36"/>
      <c r="G45" s="3"/>
      <c r="H45" s="3"/>
      <c r="I45" s="5" t="str">
        <f>IF(AND(ISNUMBER(I46),ISNUMBER(I47)), I46/I47, "")</f>
        <v/>
      </c>
      <c r="J45" s="3"/>
      <c r="K45" s="5" t="str">
        <f>IF(AND(ISNUMBER(K46),ISNUMBER(K47)), K46/K47, "")</f>
        <v/>
      </c>
      <c r="L45" s="3"/>
      <c r="M45" s="5" t="str">
        <f>IF(AND(ISNUMBER(M46),ISNUMBER(M47)), M46/M47, "")</f>
        <v/>
      </c>
      <c r="N45" s="3"/>
      <c r="O45" s="5" t="str">
        <f>IF(AND(ISNUMBER(O46),ISNUMBER(O47)), O46/O47, "")</f>
        <v/>
      </c>
      <c r="P45" s="12"/>
      <c r="Q45" s="12"/>
      <c r="R45" s="12"/>
      <c r="S45" s="12"/>
      <c r="T45" s="12"/>
      <c r="U45" s="12"/>
      <c r="X45" s="26" t="s">
        <v>7</v>
      </c>
      <c r="Y45" s="26" t="s">
        <v>8</v>
      </c>
      <c r="Z45" s="26" t="s">
        <v>524</v>
      </c>
      <c r="AA45" s="26" t="s">
        <v>6</v>
      </c>
      <c r="AB45" s="26"/>
      <c r="AG45" s="19">
        <v>1</v>
      </c>
      <c r="AH45" s="19">
        <v>1</v>
      </c>
      <c r="AI45" s="19">
        <v>1</v>
      </c>
      <c r="AJ45" s="19">
        <v>1</v>
      </c>
      <c r="AK45" s="19">
        <v>1</v>
      </c>
      <c r="AL45" s="19">
        <v>1</v>
      </c>
      <c r="AM45" s="19">
        <v>1</v>
      </c>
      <c r="AN45" s="19">
        <v>1</v>
      </c>
      <c r="AO45" s="19">
        <v>1</v>
      </c>
      <c r="AP45" s="19">
        <v>1</v>
      </c>
      <c r="AQ45" s="19">
        <v>1</v>
      </c>
      <c r="AR45" s="19" t="s">
        <v>4802</v>
      </c>
    </row>
    <row r="46" spans="1:44" s="14" customFormat="1">
      <c r="A46" s="13"/>
      <c r="B46" s="13" t="s">
        <v>1907</v>
      </c>
      <c r="C46" s="13" t="s">
        <v>1908</v>
      </c>
      <c r="D46" s="13" t="s">
        <v>556</v>
      </c>
      <c r="E46" s="36"/>
      <c r="F46" s="36"/>
      <c r="G46" s="36"/>
      <c r="H46" s="36"/>
      <c r="I46" s="4"/>
      <c r="J46" s="36"/>
      <c r="K46" s="4"/>
      <c r="L46" s="36"/>
      <c r="M46" s="4"/>
      <c r="N46" s="36"/>
      <c r="O46" s="4"/>
      <c r="P46" s="36"/>
      <c r="Q46" s="36"/>
      <c r="R46" s="36"/>
      <c r="S46" s="12"/>
      <c r="T46" s="12"/>
      <c r="U46" s="12"/>
      <c r="X46" s="26" t="s">
        <v>9</v>
      </c>
      <c r="Y46" s="26" t="s">
        <v>10</v>
      </c>
      <c r="Z46" s="26" t="s">
        <v>524</v>
      </c>
      <c r="AA46" s="26" t="s">
        <v>11</v>
      </c>
      <c r="AB46" s="26"/>
      <c r="AG46" s="19">
        <f t="array" ref="AG46">SUM(IF(LEN(E45:E402)&gt;0,1,0))/AG44</f>
        <v>0</v>
      </c>
      <c r="AH46" s="19">
        <f t="array" ref="AH46">SUM(IF(LEN(F45:F402)&gt;0,1,0))/AH44</f>
        <v>0</v>
      </c>
      <c r="AI46" s="19">
        <f t="array" ref="AI46">SUM(IF(LEN(G45:G402)&gt;0,1,0))/AI44</f>
        <v>0</v>
      </c>
      <c r="AJ46" s="19">
        <f t="array" ref="AJ46">SUM(IF(LEN(H45:H402)&gt;0,1,0))/AJ44</f>
        <v>0</v>
      </c>
      <c r="AK46" s="19">
        <f t="array" ref="AK46">SUM(IF(LEN(I45:I402)&gt;0,1,0))/AK44</f>
        <v>0</v>
      </c>
      <c r="AL46" s="19">
        <f t="array" ref="AL46">SUM(IF(LEN(J45:J402)&gt;0,1,0))/AL44</f>
        <v>0</v>
      </c>
      <c r="AM46" s="19">
        <f t="array" ref="AM46">SUM(IF(LEN(K45:K402)&gt;0,1,0))/AM44</f>
        <v>0</v>
      </c>
      <c r="AN46" s="19">
        <f t="array" ref="AN46">SUM(IF(LEN(L45:L402)&gt;0,1,0))/AN44</f>
        <v>0</v>
      </c>
      <c r="AO46" s="19">
        <f t="array" ref="AO46">SUM(IF(LEN(M45:M402)&gt;0,1,0))/AO44</f>
        <v>0</v>
      </c>
      <c r="AP46" s="19">
        <f t="array" ref="AP46">SUM(IF(LEN(N45:N402)&gt;0,1,0))/AP44</f>
        <v>0</v>
      </c>
      <c r="AQ46" s="19">
        <f t="array" ref="AQ46">SUM(IF(LEN(O45:O402)&gt;0,1,0))/AQ44</f>
        <v>0</v>
      </c>
      <c r="AR46" s="19" t="s">
        <v>4815</v>
      </c>
    </row>
    <row r="47" spans="1:44" s="14" customFormat="1">
      <c r="A47" s="13"/>
      <c r="B47" s="13" t="s">
        <v>1912</v>
      </c>
      <c r="C47" s="13" t="s">
        <v>1913</v>
      </c>
      <c r="D47" s="13" t="s">
        <v>556</v>
      </c>
      <c r="E47" s="36"/>
      <c r="F47" s="36"/>
      <c r="G47" s="36"/>
      <c r="H47" s="36"/>
      <c r="I47" s="4"/>
      <c r="J47" s="36"/>
      <c r="K47" s="4"/>
      <c r="L47" s="36"/>
      <c r="M47" s="4"/>
      <c r="N47" s="36"/>
      <c r="O47" s="4"/>
      <c r="P47" s="36"/>
      <c r="Q47" s="36"/>
      <c r="R47" s="36"/>
      <c r="S47" s="12"/>
      <c r="T47" s="12"/>
      <c r="U47" s="12"/>
      <c r="X47" s="26" t="s">
        <v>12</v>
      </c>
      <c r="Y47" s="26" t="s">
        <v>13</v>
      </c>
      <c r="Z47" s="26" t="s">
        <v>3892</v>
      </c>
      <c r="AA47" s="26" t="s">
        <v>11</v>
      </c>
      <c r="AB47" s="26"/>
      <c r="AG47" s="19">
        <f>1-AG46</f>
        <v>1</v>
      </c>
      <c r="AH47" s="19">
        <f t="shared" ref="AH47:AQ47" si="3">1-AH46</f>
        <v>1</v>
      </c>
      <c r="AI47" s="19">
        <f t="shared" si="3"/>
        <v>1</v>
      </c>
      <c r="AJ47" s="19">
        <f t="shared" si="3"/>
        <v>1</v>
      </c>
      <c r="AK47" s="19">
        <f t="shared" si="3"/>
        <v>1</v>
      </c>
      <c r="AL47" s="19">
        <f t="shared" si="3"/>
        <v>1</v>
      </c>
      <c r="AM47" s="19">
        <f t="shared" si="3"/>
        <v>1</v>
      </c>
      <c r="AN47" s="19">
        <f t="shared" si="3"/>
        <v>1</v>
      </c>
      <c r="AO47" s="19">
        <f t="shared" si="3"/>
        <v>1</v>
      </c>
      <c r="AP47" s="19">
        <f t="shared" si="3"/>
        <v>1</v>
      </c>
      <c r="AQ47" s="19">
        <f t="shared" si="3"/>
        <v>1</v>
      </c>
      <c r="AR47" s="19" t="s">
        <v>4813</v>
      </c>
    </row>
    <row r="48" spans="1:44" s="41" customFormat="1">
      <c r="A48" s="11"/>
      <c r="B48" s="11" t="s">
        <v>1916</v>
      </c>
      <c r="C48" s="11" t="s">
        <v>1917</v>
      </c>
      <c r="D48" s="11" t="s">
        <v>556</v>
      </c>
      <c r="E48" s="3"/>
      <c r="F48" s="36"/>
      <c r="G48" s="3"/>
      <c r="H48" s="3"/>
      <c r="I48" s="5" t="str">
        <f>IF(AND(ISNUMBER(I49),ISNUMBER(I50)), I49+I50, "")</f>
        <v/>
      </c>
      <c r="J48" s="3"/>
      <c r="K48" s="5" t="str">
        <f>IF(AND(ISNUMBER(K49),ISNUMBER(K50)), K49+K50, "")</f>
        <v/>
      </c>
      <c r="L48" s="3"/>
      <c r="M48" s="5" t="str">
        <f>IF(AND(ISNUMBER(M50),ISNUMBER(#REF!)), M50+#REF!, "")</f>
        <v/>
      </c>
      <c r="N48" s="3"/>
      <c r="O48" s="5" t="str">
        <f>IF(AND(ISNUMBER(O49),ISNUMBER(O50)), O49+O50, "")</f>
        <v/>
      </c>
      <c r="P48" s="12"/>
      <c r="Q48" s="12"/>
      <c r="R48" s="12"/>
      <c r="S48" s="12"/>
      <c r="T48" s="12"/>
      <c r="U48" s="12"/>
      <c r="X48" s="26" t="s">
        <v>14</v>
      </c>
      <c r="Y48" s="26" t="s">
        <v>15</v>
      </c>
      <c r="Z48" s="26" t="s">
        <v>525</v>
      </c>
      <c r="AA48" s="26" t="s">
        <v>16</v>
      </c>
      <c r="AB48" s="26"/>
      <c r="AG48" s="19">
        <f t="array" ref="AG48">SUM((LEN(E45:E402)&gt;0)*($D45:$D402="Priority"))/AG45</f>
        <v>0</v>
      </c>
      <c r="AH48" s="19">
        <f t="array" ref="AH48">SUM((LEN(F45:F402)&gt;0)*($D45:$D402="Priority"))/AH45</f>
        <v>0</v>
      </c>
      <c r="AI48" s="19">
        <f t="array" ref="AI48">SUM((LEN(G45:G402)&gt;0)*($D45:$D402="Priority"))/AI45</f>
        <v>0</v>
      </c>
      <c r="AJ48" s="19">
        <f t="array" ref="AJ48">SUM((LEN(H45:H402)&gt;0)*($D45:$D402="Priority"))/AJ45</f>
        <v>0</v>
      </c>
      <c r="AK48" s="19">
        <f t="array" ref="AK48">SUM((LEN(I45:I402)&gt;0)*($D45:$D402="Priority"))/AK45</f>
        <v>0</v>
      </c>
      <c r="AL48" s="19">
        <f t="array" ref="AL48">SUM((LEN(J45:J402)&gt;0)*($D45:$D402="Priority"))/AL45</f>
        <v>0</v>
      </c>
      <c r="AM48" s="19">
        <f t="array" ref="AM48">SUM((LEN(K45:K402)&gt;0)*($D45:$D402="Priority"))/AM45</f>
        <v>0</v>
      </c>
      <c r="AN48" s="19">
        <f t="array" ref="AN48">SUM((LEN(L45:L402)&gt;0)*($D45:$D402="Priority"))/AN45</f>
        <v>0</v>
      </c>
      <c r="AO48" s="19">
        <f t="array" ref="AO48">SUM((LEN(M45:M402)&gt;0)*($D45:$D402="Priority"))/AO45</f>
        <v>0</v>
      </c>
      <c r="AP48" s="19">
        <f t="array" ref="AP48">SUM((LEN(N45:N402)&gt;0)*($D45:$D402="Priority"))/AP45</f>
        <v>0</v>
      </c>
      <c r="AQ48" s="19">
        <f t="array" ref="AQ48">SUM((LEN(O45:O402)&gt;0)*($D45:$D402="Priority"))/AQ45</f>
        <v>0</v>
      </c>
      <c r="AR48" s="19" t="s">
        <v>4804</v>
      </c>
    </row>
    <row r="49" spans="1:44" s="14" customFormat="1">
      <c r="A49" s="13"/>
      <c r="B49" s="13" t="s">
        <v>1925</v>
      </c>
      <c r="C49" s="13" t="s">
        <v>1926</v>
      </c>
      <c r="D49" s="13" t="s">
        <v>556</v>
      </c>
      <c r="E49" s="36"/>
      <c r="F49" s="36"/>
      <c r="G49" s="36"/>
      <c r="H49" s="36"/>
      <c r="I49" s="4"/>
      <c r="J49" s="36"/>
      <c r="K49" s="4"/>
      <c r="L49" s="36"/>
      <c r="N49" s="36"/>
      <c r="O49" s="4"/>
      <c r="P49" s="36"/>
      <c r="Q49" s="36"/>
      <c r="R49" s="36"/>
      <c r="S49" s="12"/>
      <c r="T49" s="12"/>
      <c r="U49" s="12"/>
      <c r="X49" s="26" t="s">
        <v>17</v>
      </c>
      <c r="Y49" s="26" t="s">
        <v>18</v>
      </c>
      <c r="Z49" s="26" t="s">
        <v>524</v>
      </c>
      <c r="AA49" s="26" t="s">
        <v>16</v>
      </c>
      <c r="AB49" s="26"/>
      <c r="AG49" s="19">
        <f>1-AG48</f>
        <v>1</v>
      </c>
      <c r="AH49" s="19">
        <f t="shared" ref="AH49:AQ49" si="4">1-AH48</f>
        <v>1</v>
      </c>
      <c r="AI49" s="19">
        <f t="shared" si="4"/>
        <v>1</v>
      </c>
      <c r="AJ49" s="19">
        <f t="shared" si="4"/>
        <v>1</v>
      </c>
      <c r="AK49" s="19">
        <f t="shared" si="4"/>
        <v>1</v>
      </c>
      <c r="AL49" s="19">
        <f t="shared" si="4"/>
        <v>1</v>
      </c>
      <c r="AM49" s="19">
        <f t="shared" si="4"/>
        <v>1</v>
      </c>
      <c r="AN49" s="19">
        <f t="shared" si="4"/>
        <v>1</v>
      </c>
      <c r="AO49" s="19">
        <f t="shared" si="4"/>
        <v>1</v>
      </c>
      <c r="AP49" s="19">
        <f t="shared" si="4"/>
        <v>1</v>
      </c>
      <c r="AQ49" s="19">
        <f t="shared" si="4"/>
        <v>1</v>
      </c>
      <c r="AR49" s="19" t="s">
        <v>4814</v>
      </c>
    </row>
    <row r="50" spans="1:44" s="14" customFormat="1">
      <c r="A50" s="13"/>
      <c r="B50" s="13" t="s">
        <v>1929</v>
      </c>
      <c r="C50" s="13" t="s">
        <v>1930</v>
      </c>
      <c r="D50" s="13" t="s">
        <v>556</v>
      </c>
      <c r="E50" s="36"/>
      <c r="F50" s="36"/>
      <c r="G50" s="36"/>
      <c r="H50" s="36"/>
      <c r="I50" s="4"/>
      <c r="J50" s="36"/>
      <c r="K50" s="4"/>
      <c r="L50" s="36"/>
      <c r="M50" s="4"/>
      <c r="N50" s="36"/>
      <c r="O50" s="4"/>
      <c r="P50" s="36"/>
      <c r="Q50" s="36"/>
      <c r="R50" s="36"/>
      <c r="S50" s="12"/>
      <c r="T50" s="12"/>
      <c r="U50" s="12"/>
      <c r="X50" s="26" t="s">
        <v>19</v>
      </c>
      <c r="Y50" s="26" t="s">
        <v>20</v>
      </c>
      <c r="Z50" s="26" t="s">
        <v>525</v>
      </c>
      <c r="AA50" s="26" t="s">
        <v>11</v>
      </c>
      <c r="AB50" s="26"/>
    </row>
    <row r="51" spans="1:44" s="41" customFormat="1">
      <c r="A51" s="11"/>
      <c r="B51" s="11" t="s">
        <v>1951</v>
      </c>
      <c r="C51" s="11" t="s">
        <v>4676</v>
      </c>
      <c r="D51" s="11" t="s">
        <v>556</v>
      </c>
      <c r="E51" s="3"/>
      <c r="F51" s="36"/>
      <c r="G51" s="3"/>
      <c r="H51" s="3"/>
      <c r="I51" s="5" t="str">
        <f>IF(AND(ISNUMBER(I52),ISNUMBER(I53)), I52/I53, "")</f>
        <v/>
      </c>
      <c r="J51" s="3"/>
      <c r="K51" s="5" t="str">
        <f>IF(AND(ISNUMBER(K52),ISNUMBER(K53)), K52/K53, "")</f>
        <v/>
      </c>
      <c r="L51" s="3"/>
      <c r="M51" s="5" t="str">
        <f>IF(AND(ISNUMBER(M52),ISNUMBER(M53)), M52/M53, "")</f>
        <v/>
      </c>
      <c r="N51" s="3"/>
      <c r="O51" s="5" t="str">
        <f>IF(AND(ISNUMBER(O52),ISNUMBER(O53)), O52/O53, "")</f>
        <v/>
      </c>
      <c r="P51" s="12"/>
      <c r="Q51" s="12"/>
      <c r="R51" s="12"/>
      <c r="S51" s="12"/>
      <c r="T51" s="12"/>
      <c r="U51" s="12"/>
      <c r="X51" s="26" t="s">
        <v>436</v>
      </c>
      <c r="Y51" s="26" t="s">
        <v>437</v>
      </c>
      <c r="Z51" s="26" t="s">
        <v>525</v>
      </c>
      <c r="AA51" s="26" t="s">
        <v>16</v>
      </c>
      <c r="AB51" s="26"/>
    </row>
    <row r="52" spans="1:44" s="14" customFormat="1">
      <c r="A52" s="13"/>
      <c r="B52" s="13" t="s">
        <v>1958</v>
      </c>
      <c r="C52" s="13" t="s">
        <v>4677</v>
      </c>
      <c r="D52" s="13" t="s">
        <v>556</v>
      </c>
      <c r="E52" s="36"/>
      <c r="F52" s="36"/>
      <c r="G52" s="36"/>
      <c r="H52" s="36"/>
      <c r="I52" s="4"/>
      <c r="J52" s="36"/>
      <c r="K52" s="4"/>
      <c r="L52" s="36"/>
      <c r="M52" s="4"/>
      <c r="N52" s="36"/>
      <c r="O52" s="4"/>
      <c r="P52" s="36"/>
      <c r="Q52" s="36"/>
      <c r="R52" s="36"/>
      <c r="S52" s="12"/>
      <c r="T52" s="12"/>
      <c r="U52" s="12"/>
      <c r="X52" s="26" t="s">
        <v>21</v>
      </c>
      <c r="Y52" s="26" t="s">
        <v>22</v>
      </c>
      <c r="Z52" s="26" t="s">
        <v>3892</v>
      </c>
      <c r="AA52" s="26" t="s">
        <v>23</v>
      </c>
      <c r="AB52" s="26"/>
    </row>
    <row r="53" spans="1:44" s="14" customFormat="1">
      <c r="A53" s="13"/>
      <c r="B53" s="13" t="s">
        <v>1963</v>
      </c>
      <c r="C53" s="13" t="s">
        <v>1964</v>
      </c>
      <c r="D53" s="13" t="s">
        <v>556</v>
      </c>
      <c r="E53" s="36"/>
      <c r="F53" s="36"/>
      <c r="G53" s="36"/>
      <c r="H53" s="36"/>
      <c r="I53" s="4"/>
      <c r="J53" s="36"/>
      <c r="K53" s="4"/>
      <c r="L53" s="36"/>
      <c r="M53" s="4"/>
      <c r="N53" s="36"/>
      <c r="O53" s="4"/>
      <c r="P53" s="36"/>
      <c r="Q53" s="36"/>
      <c r="R53" s="36"/>
      <c r="S53" s="12"/>
      <c r="T53" s="12"/>
      <c r="U53" s="12"/>
      <c r="X53" s="26" t="s">
        <v>24</v>
      </c>
      <c r="Y53" s="26" t="s">
        <v>25</v>
      </c>
      <c r="Z53" s="26" t="s">
        <v>524</v>
      </c>
      <c r="AA53" s="26" t="s">
        <v>26</v>
      </c>
      <c r="AB53" s="26"/>
    </row>
    <row r="54" spans="1:44" s="14" customFormat="1">
      <c r="A54" s="11"/>
      <c r="B54" s="11" t="s">
        <v>2018</v>
      </c>
      <c r="C54" s="11" t="s">
        <v>2019</v>
      </c>
      <c r="D54" s="11" t="s">
        <v>556</v>
      </c>
      <c r="E54" s="3"/>
      <c r="F54" s="36"/>
      <c r="G54" s="3"/>
      <c r="H54" s="3"/>
      <c r="I54" s="5" t="str">
        <f>IF(AND(ISNUMBER(I55),ISNUMBER(I56)), I55+I56, "")</f>
        <v/>
      </c>
      <c r="J54" s="3"/>
      <c r="K54" s="5" t="str">
        <f>IF(AND(ISNUMBER(K55),ISNUMBER(K56)), K55+K56, "")</f>
        <v/>
      </c>
      <c r="L54" s="3"/>
      <c r="M54" s="5" t="str">
        <f>IF(AND(ISNUMBER(M55),ISNUMBER(M56)), M55+M56, "")</f>
        <v/>
      </c>
      <c r="N54" s="3"/>
      <c r="O54" s="5" t="str">
        <f>IF(AND(ISNUMBER(O55),ISNUMBER(O56)), O55+O56, "")</f>
        <v/>
      </c>
      <c r="P54" s="12"/>
      <c r="Q54" s="12"/>
      <c r="R54" s="12"/>
      <c r="S54" s="12"/>
      <c r="T54" s="12"/>
      <c r="U54" s="12"/>
      <c r="X54" s="26" t="s">
        <v>27</v>
      </c>
      <c r="Y54" s="26" t="s">
        <v>28</v>
      </c>
      <c r="Z54" s="26" t="s">
        <v>524</v>
      </c>
      <c r="AA54" s="26" t="s">
        <v>23</v>
      </c>
      <c r="AB54" s="26"/>
    </row>
    <row r="55" spans="1:44" s="41" customFormat="1">
      <c r="A55" s="13"/>
      <c r="B55" s="13" t="s">
        <v>2026</v>
      </c>
      <c r="C55" s="13" t="s">
        <v>2027</v>
      </c>
      <c r="D55" s="13" t="s">
        <v>556</v>
      </c>
      <c r="E55" s="36"/>
      <c r="F55" s="36"/>
      <c r="G55" s="36"/>
      <c r="H55" s="36"/>
      <c r="I55" s="4"/>
      <c r="J55" s="36"/>
      <c r="K55" s="4"/>
      <c r="L55" s="36"/>
      <c r="M55" s="4"/>
      <c r="N55" s="36"/>
      <c r="O55" s="4"/>
      <c r="P55" s="36"/>
      <c r="Q55" s="36"/>
      <c r="R55" s="36"/>
      <c r="S55" s="12"/>
      <c r="T55" s="12"/>
      <c r="U55" s="12"/>
      <c r="X55" s="26" t="s">
        <v>29</v>
      </c>
      <c r="Y55" s="26" t="s">
        <v>30</v>
      </c>
      <c r="Z55" s="26" t="s">
        <v>524</v>
      </c>
      <c r="AA55" s="26" t="s">
        <v>26</v>
      </c>
      <c r="AB55" s="26"/>
    </row>
    <row r="56" spans="1:44" s="14" customFormat="1">
      <c r="A56" s="13"/>
      <c r="B56" s="13" t="s">
        <v>2031</v>
      </c>
      <c r="C56" s="13" t="s">
        <v>2032</v>
      </c>
      <c r="D56" s="13" t="s">
        <v>556</v>
      </c>
      <c r="E56" s="36"/>
      <c r="F56" s="36"/>
      <c r="G56" s="36"/>
      <c r="H56" s="36"/>
      <c r="I56" s="4"/>
      <c r="J56" s="36"/>
      <c r="K56" s="4"/>
      <c r="L56" s="36"/>
      <c r="M56" s="4"/>
      <c r="N56" s="36"/>
      <c r="O56" s="4"/>
      <c r="P56" s="36"/>
      <c r="Q56" s="36"/>
      <c r="R56" s="36"/>
      <c r="S56" s="12"/>
      <c r="T56" s="12"/>
      <c r="U56" s="12"/>
      <c r="X56" s="26" t="s">
        <v>31</v>
      </c>
      <c r="Y56" s="26" t="s">
        <v>32</v>
      </c>
      <c r="Z56" s="26" t="s">
        <v>524</v>
      </c>
      <c r="AA56" s="26" t="s">
        <v>11</v>
      </c>
      <c r="AB56" s="26"/>
    </row>
    <row r="57" spans="1:44" s="14" customFormat="1">
      <c r="A57" s="11"/>
      <c r="B57" s="11" t="s">
        <v>2054</v>
      </c>
      <c r="C57" s="11" t="s">
        <v>2055</v>
      </c>
      <c r="D57" s="11" t="s">
        <v>556</v>
      </c>
      <c r="E57" s="3"/>
      <c r="F57" s="36"/>
      <c r="G57" s="3"/>
      <c r="H57" s="3"/>
      <c r="I57" s="5" t="str">
        <f>IF(AND(ISNUMBER(I58),ISNUMBER(I59)), I58+I59, "")</f>
        <v/>
      </c>
      <c r="J57" s="3"/>
      <c r="K57" s="5" t="str">
        <f>IF(AND(ISNUMBER(K58),ISNUMBER(K59)), K58+K59, "")</f>
        <v/>
      </c>
      <c r="L57" s="3"/>
      <c r="M57" s="5" t="str">
        <f>IF(AND(ISNUMBER(M58),ISNUMBER(M59)), M58+M59, "")</f>
        <v/>
      </c>
      <c r="N57" s="3"/>
      <c r="O57" s="5" t="str">
        <f>IF(AND(ISNUMBER(O58),ISNUMBER(O59)), O58+O59, "")</f>
        <v/>
      </c>
      <c r="P57" s="12"/>
      <c r="Q57" s="12"/>
      <c r="R57" s="12"/>
      <c r="S57" s="12"/>
      <c r="T57" s="12"/>
      <c r="U57" s="12"/>
      <c r="X57" s="26" t="s">
        <v>33</v>
      </c>
      <c r="Y57" s="26" t="s">
        <v>34</v>
      </c>
      <c r="Z57" s="26" t="s">
        <v>524</v>
      </c>
      <c r="AA57" s="26" t="s">
        <v>26</v>
      </c>
      <c r="AB57" s="26"/>
    </row>
    <row r="58" spans="1:44" s="14" customFormat="1">
      <c r="A58" s="13"/>
      <c r="B58" s="13" t="s">
        <v>2062</v>
      </c>
      <c r="C58" s="13" t="s">
        <v>2063</v>
      </c>
      <c r="D58" s="13" t="s">
        <v>556</v>
      </c>
      <c r="E58" s="36"/>
      <c r="F58" s="36"/>
      <c r="G58" s="36"/>
      <c r="H58" s="36"/>
      <c r="I58" s="4"/>
      <c r="J58" s="36"/>
      <c r="K58" s="4"/>
      <c r="L58" s="36"/>
      <c r="M58" s="4"/>
      <c r="N58" s="36"/>
      <c r="O58" s="4"/>
      <c r="P58" s="36"/>
      <c r="Q58" s="36"/>
      <c r="R58" s="36"/>
      <c r="S58" s="12"/>
      <c r="T58" s="12"/>
      <c r="U58" s="12"/>
      <c r="X58" s="26" t="s">
        <v>438</v>
      </c>
      <c r="Y58" s="26" t="s">
        <v>439</v>
      </c>
      <c r="Z58" s="26" t="s">
        <v>524</v>
      </c>
      <c r="AA58" s="26" t="s">
        <v>23</v>
      </c>
      <c r="AB58" s="26"/>
    </row>
    <row r="59" spans="1:44" s="41" customFormat="1">
      <c r="A59" s="13"/>
      <c r="B59" s="13" t="s">
        <v>2066</v>
      </c>
      <c r="C59" s="13" t="s">
        <v>2067</v>
      </c>
      <c r="D59" s="13" t="s">
        <v>556</v>
      </c>
      <c r="E59" s="36"/>
      <c r="F59" s="36"/>
      <c r="G59" s="36"/>
      <c r="H59" s="36"/>
      <c r="I59" s="4"/>
      <c r="J59" s="36"/>
      <c r="K59" s="4"/>
      <c r="L59" s="36"/>
      <c r="M59" s="4"/>
      <c r="N59" s="36"/>
      <c r="O59" s="4"/>
      <c r="P59" s="36"/>
      <c r="Q59" s="36"/>
      <c r="R59" s="36"/>
      <c r="S59" s="12"/>
      <c r="T59" s="12"/>
      <c r="U59" s="12"/>
      <c r="X59" s="26" t="s">
        <v>35</v>
      </c>
      <c r="Y59" s="26" t="s">
        <v>36</v>
      </c>
      <c r="Z59" s="26" t="s">
        <v>524</v>
      </c>
      <c r="AA59" s="26" t="s">
        <v>16</v>
      </c>
      <c r="AB59" s="26"/>
    </row>
    <row r="60" spans="1:44" s="14" customFormat="1">
      <c r="A60" s="11"/>
      <c r="B60" s="11" t="s">
        <v>2090</v>
      </c>
      <c r="C60" s="11" t="s">
        <v>2091</v>
      </c>
      <c r="D60" s="11" t="s">
        <v>556</v>
      </c>
      <c r="E60" s="3"/>
      <c r="F60" s="36"/>
      <c r="G60" s="3"/>
      <c r="H60" s="3"/>
      <c r="I60" s="5" t="str">
        <f>IF(AND(ISNUMBER(I61),ISNUMBER(I62)), I61/I62, "")</f>
        <v/>
      </c>
      <c r="J60" s="3"/>
      <c r="K60" s="5" t="str">
        <f>IF(AND(ISNUMBER(K61),ISNUMBER(K62)), K61/K62, "")</f>
        <v/>
      </c>
      <c r="L60" s="3"/>
      <c r="M60" s="5" t="str">
        <f>IF(AND(ISNUMBER(M61),ISNUMBER(M62)), M61/M62, "")</f>
        <v/>
      </c>
      <c r="N60" s="3"/>
      <c r="O60" s="5" t="str">
        <f>IF(AND(ISNUMBER(O61),ISNUMBER(O62)), O61/O62, "")</f>
        <v/>
      </c>
      <c r="P60" s="12"/>
      <c r="Q60" s="12"/>
      <c r="R60" s="12"/>
      <c r="S60" s="12"/>
      <c r="T60" s="12"/>
      <c r="U60" s="12"/>
      <c r="X60" s="26" t="s">
        <v>37</v>
      </c>
      <c r="Y60" s="26" t="s">
        <v>38</v>
      </c>
      <c r="Z60" s="26" t="s">
        <v>525</v>
      </c>
      <c r="AA60" s="26" t="s">
        <v>39</v>
      </c>
      <c r="AB60" s="26"/>
    </row>
    <row r="61" spans="1:44" s="14" customFormat="1">
      <c r="A61" s="13"/>
      <c r="B61" s="13" t="s">
        <v>2099</v>
      </c>
      <c r="C61" s="13" t="s">
        <v>2100</v>
      </c>
      <c r="D61" s="13" t="s">
        <v>556</v>
      </c>
      <c r="E61" s="36"/>
      <c r="F61" s="36"/>
      <c r="G61" s="36"/>
      <c r="H61" s="36"/>
      <c r="I61" s="4"/>
      <c r="J61" s="36"/>
      <c r="K61" s="4"/>
      <c r="L61" s="36"/>
      <c r="M61" s="4"/>
      <c r="N61" s="36"/>
      <c r="O61" s="4"/>
      <c r="P61" s="36"/>
      <c r="Q61" s="36"/>
      <c r="R61" s="36"/>
      <c r="S61" s="12"/>
      <c r="T61" s="12"/>
      <c r="U61" s="12"/>
      <c r="X61" s="26" t="s">
        <v>40</v>
      </c>
      <c r="Y61" s="26" t="s">
        <v>41</v>
      </c>
      <c r="Z61" s="26" t="s">
        <v>524</v>
      </c>
      <c r="AA61" s="26" t="s">
        <v>26</v>
      </c>
      <c r="AB61" s="26"/>
    </row>
    <row r="62" spans="1:44" s="14" customFormat="1">
      <c r="A62" s="13"/>
      <c r="B62" s="13" t="s">
        <v>2104</v>
      </c>
      <c r="C62" s="13" t="s">
        <v>2105</v>
      </c>
      <c r="D62" s="13" t="s">
        <v>556</v>
      </c>
      <c r="E62" s="36"/>
      <c r="F62" s="36"/>
      <c r="G62" s="36"/>
      <c r="H62" s="36"/>
      <c r="I62" s="4"/>
      <c r="J62" s="36"/>
      <c r="K62" s="4"/>
      <c r="L62" s="36"/>
      <c r="M62" s="4"/>
      <c r="N62" s="36"/>
      <c r="O62" s="4"/>
      <c r="P62" s="36"/>
      <c r="Q62" s="36"/>
      <c r="R62" s="36"/>
      <c r="S62" s="12"/>
      <c r="T62" s="12"/>
      <c r="U62" s="12"/>
      <c r="X62" s="26" t="s">
        <v>42</v>
      </c>
      <c r="Y62" s="26" t="s">
        <v>43</v>
      </c>
      <c r="Z62" s="26" t="s">
        <v>526</v>
      </c>
      <c r="AA62" s="26" t="s">
        <v>16</v>
      </c>
      <c r="AB62" s="26"/>
    </row>
    <row r="63" spans="1:44" s="41" customFormat="1">
      <c r="A63" s="11"/>
      <c r="B63" s="11" t="s">
        <v>2126</v>
      </c>
      <c r="C63" s="11" t="s">
        <v>2127</v>
      </c>
      <c r="D63" s="11" t="s">
        <v>556</v>
      </c>
      <c r="E63" s="3"/>
      <c r="F63" s="36"/>
      <c r="G63" s="3"/>
      <c r="H63" s="3"/>
      <c r="I63" s="5" t="str">
        <f>IF(AND(ISNUMBER(I64),ISNUMBER(I65)), I64/I65, "")</f>
        <v/>
      </c>
      <c r="J63" s="3"/>
      <c r="K63" s="5" t="str">
        <f>IF(AND(ISNUMBER(K64),ISNUMBER(K65)), K64/K65, "")</f>
        <v/>
      </c>
      <c r="L63" s="3"/>
      <c r="M63" s="5" t="str">
        <f>IF(AND(ISNUMBER(M64),ISNUMBER(M65)), M64/M65, "")</f>
        <v/>
      </c>
      <c r="N63" s="3"/>
      <c r="O63" s="5" t="str">
        <f>IF(AND(ISNUMBER(O64),ISNUMBER(O65)), O64/O65, "")</f>
        <v/>
      </c>
      <c r="P63" s="12"/>
      <c r="Q63" s="12"/>
      <c r="R63" s="12"/>
      <c r="S63" s="12"/>
      <c r="T63" s="12"/>
      <c r="U63" s="12"/>
      <c r="X63" s="26" t="s">
        <v>440</v>
      </c>
      <c r="Y63" s="26" t="s">
        <v>441</v>
      </c>
      <c r="Z63" s="26" t="s">
        <v>3892</v>
      </c>
      <c r="AA63" s="26" t="s">
        <v>442</v>
      </c>
      <c r="AB63" s="26"/>
    </row>
    <row r="64" spans="1:44" s="14" customFormat="1">
      <c r="A64" s="13"/>
      <c r="B64" s="13" t="s">
        <v>2132</v>
      </c>
      <c r="C64" s="13" t="s">
        <v>2133</v>
      </c>
      <c r="D64" s="13" t="s">
        <v>556</v>
      </c>
      <c r="E64" s="36"/>
      <c r="F64" s="36"/>
      <c r="G64" s="36"/>
      <c r="H64" s="36"/>
      <c r="I64" s="4"/>
      <c r="J64" s="36"/>
      <c r="K64" s="4"/>
      <c r="L64" s="36"/>
      <c r="M64" s="4"/>
      <c r="N64" s="36"/>
      <c r="O64" s="4"/>
      <c r="P64" s="36"/>
      <c r="Q64" s="36"/>
      <c r="R64" s="36"/>
      <c r="S64" s="12"/>
      <c r="T64" s="12"/>
      <c r="U64" s="12"/>
      <c r="X64" s="26" t="s">
        <v>44</v>
      </c>
      <c r="Y64" s="26" t="s">
        <v>45</v>
      </c>
      <c r="Z64" s="26" t="s">
        <v>524</v>
      </c>
      <c r="AA64" s="26" t="s">
        <v>26</v>
      </c>
      <c r="AB64" s="26"/>
    </row>
    <row r="65" spans="1:28" s="14" customFormat="1">
      <c r="A65" s="13"/>
      <c r="B65" s="13" t="s">
        <v>2137</v>
      </c>
      <c r="C65" s="13" t="s">
        <v>2138</v>
      </c>
      <c r="D65" s="13" t="s">
        <v>556</v>
      </c>
      <c r="E65" s="36"/>
      <c r="F65" s="36"/>
      <c r="G65" s="36"/>
      <c r="H65" s="36"/>
      <c r="I65" s="4"/>
      <c r="J65" s="36"/>
      <c r="K65" s="4"/>
      <c r="L65" s="36"/>
      <c r="M65" s="4"/>
      <c r="N65" s="36"/>
      <c r="O65" s="4"/>
      <c r="P65" s="36"/>
      <c r="Q65" s="36"/>
      <c r="R65" s="36"/>
      <c r="S65" s="12"/>
      <c r="T65" s="12"/>
      <c r="U65" s="12"/>
      <c r="X65" s="26" t="s">
        <v>46</v>
      </c>
      <c r="Y65" s="26" t="s">
        <v>47</v>
      </c>
      <c r="Z65" s="26" t="s">
        <v>525</v>
      </c>
      <c r="AA65" s="26" t="s">
        <v>26</v>
      </c>
      <c r="AB65" s="26"/>
    </row>
    <row r="66" spans="1:28" s="14" customFormat="1">
      <c r="A66" s="11"/>
      <c r="B66" s="11" t="s">
        <v>2447</v>
      </c>
      <c r="C66" s="11" t="s">
        <v>2448</v>
      </c>
      <c r="D66" s="11" t="s">
        <v>556</v>
      </c>
      <c r="E66" s="3"/>
      <c r="F66" s="36"/>
      <c r="G66" s="3"/>
      <c r="H66" s="3"/>
      <c r="I66" s="5" t="str">
        <f>IF(AND(ISNUMBER(I67),ISNUMBER(I68)), I67/I68, "")</f>
        <v/>
      </c>
      <c r="J66" s="3"/>
      <c r="K66" s="5" t="str">
        <f>IF(AND(ISNUMBER(K67),ISNUMBER(K68)), K67/K68, "")</f>
        <v/>
      </c>
      <c r="L66" s="3"/>
      <c r="M66" s="5" t="str">
        <f>IF(AND(ISNUMBER(M67),ISNUMBER(M68)), M67/M68, "")</f>
        <v/>
      </c>
      <c r="N66" s="3"/>
      <c r="O66" s="5" t="str">
        <f>IF(AND(ISNUMBER(O67),ISNUMBER(O68)), O67/O68, "")</f>
        <v/>
      </c>
      <c r="P66" s="12"/>
      <c r="Q66" s="12"/>
      <c r="R66" s="12"/>
      <c r="S66" s="12"/>
      <c r="T66" s="12"/>
      <c r="U66" s="12"/>
      <c r="X66" s="26" t="s">
        <v>443</v>
      </c>
      <c r="Y66" s="26" t="s">
        <v>444</v>
      </c>
      <c r="Z66" s="26" t="s">
        <v>525</v>
      </c>
      <c r="AA66" s="26" t="s">
        <v>23</v>
      </c>
      <c r="AB66" s="26"/>
    </row>
    <row r="67" spans="1:28" s="41" customFormat="1">
      <c r="A67" s="13"/>
      <c r="B67" s="13" t="s">
        <v>2456</v>
      </c>
      <c r="C67" s="13" t="s">
        <v>2457</v>
      </c>
      <c r="D67" s="13" t="s">
        <v>556</v>
      </c>
      <c r="E67" s="36"/>
      <c r="F67" s="36"/>
      <c r="G67" s="36"/>
      <c r="H67" s="36"/>
      <c r="I67" s="4"/>
      <c r="J67" s="36"/>
      <c r="K67" s="4"/>
      <c r="L67" s="36"/>
      <c r="M67" s="4"/>
      <c r="N67" s="36"/>
      <c r="O67" s="4"/>
      <c r="P67" s="36"/>
      <c r="Q67" s="36"/>
      <c r="R67" s="36"/>
      <c r="S67" s="12"/>
      <c r="T67" s="12"/>
      <c r="U67" s="12"/>
      <c r="X67" s="26" t="s">
        <v>48</v>
      </c>
      <c r="Y67" s="26" t="s">
        <v>49</v>
      </c>
      <c r="Z67" s="26" t="s">
        <v>524</v>
      </c>
      <c r="AA67" s="26" t="s">
        <v>26</v>
      </c>
      <c r="AB67" s="26"/>
    </row>
    <row r="68" spans="1:28" s="14" customFormat="1">
      <c r="A68" s="13"/>
      <c r="B68" s="13" t="s">
        <v>2460</v>
      </c>
      <c r="C68" s="13" t="s">
        <v>2461</v>
      </c>
      <c r="D68" s="13" t="s">
        <v>556</v>
      </c>
      <c r="E68" s="36"/>
      <c r="F68" s="36"/>
      <c r="G68" s="36"/>
      <c r="H68" s="36"/>
      <c r="I68" s="4"/>
      <c r="J68" s="36"/>
      <c r="K68" s="4"/>
      <c r="L68" s="36"/>
      <c r="M68" s="4"/>
      <c r="N68" s="36"/>
      <c r="O68" s="4"/>
      <c r="P68" s="36"/>
      <c r="Q68" s="36"/>
      <c r="R68" s="36"/>
      <c r="S68" s="12"/>
      <c r="T68" s="12"/>
      <c r="U68" s="12"/>
      <c r="X68" s="26" t="s">
        <v>50</v>
      </c>
      <c r="Y68" s="26" t="s">
        <v>51</v>
      </c>
      <c r="Z68" s="26" t="s">
        <v>525</v>
      </c>
      <c r="AA68" s="26" t="s">
        <v>26</v>
      </c>
      <c r="AB68" s="26"/>
    </row>
    <row r="69" spans="1:28" s="14" customFormat="1" ht="30">
      <c r="A69" s="11"/>
      <c r="B69" s="11" t="s">
        <v>2492</v>
      </c>
      <c r="C69" s="11" t="s">
        <v>2493</v>
      </c>
      <c r="D69" s="11" t="s">
        <v>556</v>
      </c>
      <c r="E69" s="3"/>
      <c r="F69" s="36"/>
      <c r="G69" s="3"/>
      <c r="H69" s="3"/>
      <c r="I69" s="5" t="str">
        <f>IF(AND(ISNUMBER(I70),ISNUMBER(I71)), I70/I71, "")</f>
        <v/>
      </c>
      <c r="J69" s="3"/>
      <c r="K69" s="5" t="str">
        <f>IF(AND(ISNUMBER(K70),ISNUMBER(K71)), K70/K71, "")</f>
        <v/>
      </c>
      <c r="L69" s="3"/>
      <c r="M69" s="5" t="str">
        <f>IF(AND(ISNUMBER(M70),ISNUMBER(M71)), M70/M71, "")</f>
        <v/>
      </c>
      <c r="N69" s="3"/>
      <c r="O69" s="5" t="str">
        <f>IF(AND(ISNUMBER(O70),ISNUMBER(O71)), O70/O71, "")</f>
        <v/>
      </c>
      <c r="P69" s="12"/>
      <c r="Q69" s="12"/>
      <c r="R69" s="12"/>
      <c r="S69" s="12"/>
      <c r="T69" s="12"/>
      <c r="U69" s="12"/>
      <c r="X69" s="26" t="s">
        <v>445</v>
      </c>
      <c r="Y69" s="26" t="s">
        <v>446</v>
      </c>
      <c r="Z69" s="26" t="s">
        <v>524</v>
      </c>
      <c r="AA69" s="26" t="s">
        <v>442</v>
      </c>
      <c r="AB69" s="26"/>
    </row>
    <row r="70" spans="1:28" s="14" customFormat="1">
      <c r="A70" s="13"/>
      <c r="B70" s="13" t="s">
        <v>2502</v>
      </c>
      <c r="C70" s="13" t="s">
        <v>2503</v>
      </c>
      <c r="D70" s="13" t="s">
        <v>556</v>
      </c>
      <c r="E70" s="36"/>
      <c r="F70" s="36"/>
      <c r="G70" s="36"/>
      <c r="H70" s="36"/>
      <c r="I70" s="4"/>
      <c r="J70" s="36"/>
      <c r="K70" s="4"/>
      <c r="L70" s="36"/>
      <c r="M70" s="4"/>
      <c r="N70" s="36"/>
      <c r="O70" s="4"/>
      <c r="P70" s="36"/>
      <c r="Q70" s="36"/>
      <c r="R70" s="36"/>
      <c r="S70" s="12"/>
      <c r="T70" s="12"/>
      <c r="U70" s="12"/>
      <c r="X70" s="26" t="s">
        <v>52</v>
      </c>
      <c r="Y70" s="26" t="s">
        <v>53</v>
      </c>
      <c r="Z70" s="26" t="s">
        <v>525</v>
      </c>
      <c r="AA70" s="26" t="s">
        <v>16</v>
      </c>
      <c r="AB70" s="26"/>
    </row>
    <row r="71" spans="1:28" s="41" customFormat="1">
      <c r="A71" s="13"/>
      <c r="B71" s="13" t="s">
        <v>2507</v>
      </c>
      <c r="C71" s="13" t="s">
        <v>2508</v>
      </c>
      <c r="D71" s="13" t="s">
        <v>556</v>
      </c>
      <c r="E71" s="36"/>
      <c r="F71" s="36"/>
      <c r="G71" s="36"/>
      <c r="H71" s="36"/>
      <c r="I71" s="4"/>
      <c r="J71" s="36"/>
      <c r="K71" s="4"/>
      <c r="L71" s="36"/>
      <c r="M71" s="4"/>
      <c r="N71" s="36"/>
      <c r="O71" s="4"/>
      <c r="P71" s="36"/>
      <c r="Q71" s="36"/>
      <c r="R71" s="36"/>
      <c r="S71" s="12"/>
      <c r="T71" s="12"/>
      <c r="U71" s="12"/>
      <c r="X71" s="26" t="s">
        <v>447</v>
      </c>
      <c r="Y71" s="26" t="s">
        <v>448</v>
      </c>
      <c r="Z71" s="26" t="s">
        <v>526</v>
      </c>
      <c r="AA71" s="26" t="s">
        <v>26</v>
      </c>
      <c r="AB71" s="26"/>
    </row>
    <row r="72" spans="1:28" s="14" customFormat="1" ht="30">
      <c r="A72" s="11"/>
      <c r="B72" s="11" t="s">
        <v>2528</v>
      </c>
      <c r="C72" s="11" t="s">
        <v>2529</v>
      </c>
      <c r="D72" s="11" t="s">
        <v>556</v>
      </c>
      <c r="E72" s="3"/>
      <c r="F72" s="36"/>
      <c r="G72" s="3"/>
      <c r="H72" s="3"/>
      <c r="I72" s="5" t="str">
        <f>IF(AND(ISNUMBER(I73),ISNUMBER(I74)), I73+I74, "")</f>
        <v/>
      </c>
      <c r="J72" s="3"/>
      <c r="K72" s="5" t="str">
        <f>IF(AND(ISNUMBER(K73),ISNUMBER(K74)), K73+K74, "")</f>
        <v/>
      </c>
      <c r="L72" s="3"/>
      <c r="M72" s="5" t="str">
        <f>IF(AND(ISNUMBER(M73),ISNUMBER(M74)), M73+M74, "")</f>
        <v/>
      </c>
      <c r="N72" s="3"/>
      <c r="O72" s="5" t="str">
        <f>IF(AND(ISNUMBER(O73),ISNUMBER(O74)), O73+O74, "")</f>
        <v/>
      </c>
      <c r="P72" s="12"/>
      <c r="Q72" s="12"/>
      <c r="R72" s="12"/>
      <c r="S72" s="12"/>
      <c r="T72" s="12"/>
      <c r="U72" s="12"/>
      <c r="X72" s="26" t="s">
        <v>449</v>
      </c>
      <c r="Y72" s="26" t="s">
        <v>450</v>
      </c>
      <c r="Z72" s="26" t="s">
        <v>526</v>
      </c>
      <c r="AA72" s="26" t="s">
        <v>89</v>
      </c>
      <c r="AB72" s="26"/>
    </row>
    <row r="73" spans="1:28" s="14" customFormat="1" ht="30">
      <c r="A73" s="13"/>
      <c r="B73" s="13" t="s">
        <v>2537</v>
      </c>
      <c r="C73" s="13" t="s">
        <v>2538</v>
      </c>
      <c r="D73" s="13" t="s">
        <v>556</v>
      </c>
      <c r="E73" s="36"/>
      <c r="F73" s="36"/>
      <c r="G73" s="36"/>
      <c r="H73" s="36"/>
      <c r="I73" s="4"/>
      <c r="J73" s="36"/>
      <c r="K73" s="4"/>
      <c r="L73" s="36"/>
      <c r="M73" s="4"/>
      <c r="N73" s="36"/>
      <c r="O73" s="4"/>
      <c r="P73" s="36"/>
      <c r="Q73" s="36"/>
      <c r="R73" s="36"/>
      <c r="S73" s="12"/>
      <c r="T73" s="12"/>
      <c r="U73" s="12"/>
      <c r="X73" s="26" t="s">
        <v>451</v>
      </c>
      <c r="Y73" s="26" t="s">
        <v>452</v>
      </c>
      <c r="Z73" s="26" t="s">
        <v>526</v>
      </c>
      <c r="AA73" s="26" t="s">
        <v>89</v>
      </c>
      <c r="AB73" s="26"/>
    </row>
    <row r="74" spans="1:28" s="14" customFormat="1" ht="30">
      <c r="A74" s="13"/>
      <c r="B74" s="13" t="s">
        <v>2542</v>
      </c>
      <c r="C74" s="13" t="s">
        <v>2543</v>
      </c>
      <c r="D74" s="13" t="s">
        <v>556</v>
      </c>
      <c r="E74" s="36"/>
      <c r="F74" s="36"/>
      <c r="G74" s="36"/>
      <c r="H74" s="36"/>
      <c r="I74" s="4"/>
      <c r="J74" s="36"/>
      <c r="K74" s="4"/>
      <c r="L74" s="36"/>
      <c r="M74" s="4"/>
      <c r="N74" s="36"/>
      <c r="O74" s="4"/>
      <c r="P74" s="36"/>
      <c r="Q74" s="36"/>
      <c r="R74" s="36"/>
      <c r="S74" s="12"/>
      <c r="T74" s="12"/>
      <c r="U74" s="12"/>
      <c r="X74" s="26" t="s">
        <v>54</v>
      </c>
      <c r="Y74" s="26" t="s">
        <v>55</v>
      </c>
      <c r="Z74" s="26" t="s">
        <v>3892</v>
      </c>
      <c r="AA74" s="26" t="s">
        <v>39</v>
      </c>
      <c r="AB74" s="26"/>
    </row>
    <row r="75" spans="1:28" s="41" customFormat="1" ht="30">
      <c r="A75" s="11"/>
      <c r="B75" s="11" t="s">
        <v>2627</v>
      </c>
      <c r="C75" s="11" t="s">
        <v>2628</v>
      </c>
      <c r="D75" s="11" t="s">
        <v>556</v>
      </c>
      <c r="E75" s="3"/>
      <c r="F75" s="36"/>
      <c r="G75" s="3"/>
      <c r="H75" s="3"/>
      <c r="I75" s="5" t="str">
        <f>IF(AND(ISNUMBER(I76),ISNUMBER(I77)), I76/I77, "")</f>
        <v/>
      </c>
      <c r="J75" s="3"/>
      <c r="K75" s="5" t="str">
        <f>IF(AND(ISNUMBER(K76),ISNUMBER(K77)), K76/K77, "")</f>
        <v/>
      </c>
      <c r="L75" s="3"/>
      <c r="M75" s="5" t="str">
        <f>IF(AND(ISNUMBER(M76),ISNUMBER(M77)), M76/M77, "")</f>
        <v/>
      </c>
      <c r="N75" s="3"/>
      <c r="O75" s="5" t="str">
        <f>IF(AND(ISNUMBER(O76),ISNUMBER(O77)), O76/O77, "")</f>
        <v/>
      </c>
      <c r="P75" s="12"/>
      <c r="Q75" s="12"/>
      <c r="R75" s="12"/>
      <c r="S75" s="12"/>
      <c r="T75" s="12"/>
      <c r="U75" s="12"/>
      <c r="X75" s="26" t="s">
        <v>453</v>
      </c>
      <c r="Y75" s="26" t="s">
        <v>454</v>
      </c>
      <c r="Z75" s="26" t="s">
        <v>3892</v>
      </c>
      <c r="AA75" s="26" t="s">
        <v>442</v>
      </c>
      <c r="AB75" s="26"/>
    </row>
    <row r="76" spans="1:28" s="14" customFormat="1">
      <c r="A76" s="13"/>
      <c r="B76" s="13" t="s">
        <v>2636</v>
      </c>
      <c r="C76" s="13" t="s">
        <v>2637</v>
      </c>
      <c r="D76" s="13" t="s">
        <v>556</v>
      </c>
      <c r="E76" s="36"/>
      <c r="F76" s="36"/>
      <c r="G76" s="36"/>
      <c r="H76" s="36"/>
      <c r="I76" s="4"/>
      <c r="J76" s="36"/>
      <c r="K76" s="4"/>
      <c r="L76" s="36"/>
      <c r="M76" s="4"/>
      <c r="N76" s="36"/>
      <c r="O76" s="4"/>
      <c r="P76" s="36"/>
      <c r="Q76" s="36"/>
      <c r="R76" s="36"/>
      <c r="S76" s="12"/>
      <c r="T76" s="12"/>
      <c r="U76" s="12"/>
      <c r="X76" s="26" t="s">
        <v>455</v>
      </c>
      <c r="Y76" s="26" t="s">
        <v>456</v>
      </c>
      <c r="Z76" s="26" t="s">
        <v>526</v>
      </c>
      <c r="AA76" s="26" t="s">
        <v>89</v>
      </c>
      <c r="AB76" s="26"/>
    </row>
    <row r="77" spans="1:28" s="14" customFormat="1">
      <c r="A77" s="13"/>
      <c r="B77" s="13" t="s">
        <v>2641</v>
      </c>
      <c r="C77" s="13" t="s">
        <v>2642</v>
      </c>
      <c r="D77" s="13" t="s">
        <v>556</v>
      </c>
      <c r="E77" s="36"/>
      <c r="F77" s="36"/>
      <c r="G77" s="36"/>
      <c r="H77" s="36"/>
      <c r="I77" s="4"/>
      <c r="J77" s="36"/>
      <c r="K77" s="4"/>
      <c r="L77" s="36"/>
      <c r="M77" s="4"/>
      <c r="N77" s="36"/>
      <c r="O77" s="4"/>
      <c r="P77" s="36"/>
      <c r="Q77" s="36"/>
      <c r="R77" s="36"/>
      <c r="S77" s="12"/>
      <c r="T77" s="12"/>
      <c r="U77" s="12"/>
      <c r="X77" s="26" t="s">
        <v>457</v>
      </c>
      <c r="Y77" s="26" t="s">
        <v>458</v>
      </c>
      <c r="Z77" s="26" t="s">
        <v>524</v>
      </c>
      <c r="AA77" s="26" t="s">
        <v>23</v>
      </c>
      <c r="AB77" s="26"/>
    </row>
    <row r="78" spans="1:28" s="14" customFormat="1" ht="30">
      <c r="A78" s="11"/>
      <c r="B78" s="11" t="s">
        <v>2802</v>
      </c>
      <c r="C78" s="11" t="s">
        <v>2803</v>
      </c>
      <c r="D78" s="11" t="s">
        <v>556</v>
      </c>
      <c r="E78" s="3"/>
      <c r="F78" s="36"/>
      <c r="G78" s="3"/>
      <c r="H78" s="3"/>
      <c r="I78" s="5" t="str">
        <f>IF(AND(ISNUMBER(I79),ISNUMBER(I80)), I79/I80, "")</f>
        <v/>
      </c>
      <c r="J78" s="3"/>
      <c r="K78" s="5" t="str">
        <f>IF(AND(ISNUMBER(K79),ISNUMBER(K80)), K79/K80, "")</f>
        <v/>
      </c>
      <c r="L78" s="3"/>
      <c r="M78" s="5" t="str">
        <f>IF(AND(ISNUMBER(M79),ISNUMBER(M80)), M79/M80, "")</f>
        <v/>
      </c>
      <c r="N78" s="3"/>
      <c r="O78" s="5" t="str">
        <f>IF(AND(ISNUMBER(O79),ISNUMBER(O80)), O79/O80, "")</f>
        <v/>
      </c>
      <c r="P78" s="12"/>
      <c r="Q78" s="12"/>
      <c r="R78" s="12"/>
      <c r="S78" s="12"/>
      <c r="T78" s="12"/>
      <c r="U78" s="12"/>
      <c r="X78" s="26" t="s">
        <v>56</v>
      </c>
      <c r="Y78" s="26" t="s">
        <v>57</v>
      </c>
      <c r="Z78" s="26" t="s">
        <v>524</v>
      </c>
      <c r="AA78" s="26" t="s">
        <v>11</v>
      </c>
      <c r="AB78" s="26"/>
    </row>
    <row r="79" spans="1:28" s="41" customFormat="1" ht="30">
      <c r="A79" s="13"/>
      <c r="B79" s="13" t="s">
        <v>2809</v>
      </c>
      <c r="C79" s="13" t="s">
        <v>2810</v>
      </c>
      <c r="D79" s="13" t="s">
        <v>556</v>
      </c>
      <c r="E79" s="36"/>
      <c r="F79" s="36"/>
      <c r="G79" s="36"/>
      <c r="H79" s="36"/>
      <c r="I79" s="4"/>
      <c r="J79" s="36"/>
      <c r="K79" s="4"/>
      <c r="L79" s="36"/>
      <c r="M79" s="4"/>
      <c r="N79" s="36"/>
      <c r="O79" s="4"/>
      <c r="P79" s="36"/>
      <c r="Q79" s="36"/>
      <c r="R79" s="36"/>
      <c r="S79" s="12"/>
      <c r="T79" s="12"/>
      <c r="U79" s="12"/>
      <c r="X79" s="26" t="s">
        <v>58</v>
      </c>
      <c r="Y79" s="26" t="s">
        <v>59</v>
      </c>
      <c r="Z79" s="26" t="s">
        <v>524</v>
      </c>
      <c r="AA79" s="26" t="s">
        <v>6</v>
      </c>
      <c r="AB79" s="26"/>
    </row>
    <row r="80" spans="1:28" s="14" customFormat="1">
      <c r="A80" s="13"/>
      <c r="B80" s="13" t="s">
        <v>2814</v>
      </c>
      <c r="C80" s="13" t="s">
        <v>2815</v>
      </c>
      <c r="D80" s="13" t="s">
        <v>556</v>
      </c>
      <c r="E80" s="36"/>
      <c r="F80" s="36"/>
      <c r="G80" s="36"/>
      <c r="H80" s="36"/>
      <c r="I80" s="4"/>
      <c r="J80" s="36"/>
      <c r="K80" s="4"/>
      <c r="L80" s="36"/>
      <c r="M80" s="4"/>
      <c r="N80" s="36"/>
      <c r="O80" s="4"/>
      <c r="P80" s="36"/>
      <c r="Q80" s="36"/>
      <c r="R80" s="36"/>
      <c r="S80" s="12"/>
      <c r="T80" s="12"/>
      <c r="U80" s="12"/>
      <c r="X80" s="26" t="s">
        <v>60</v>
      </c>
      <c r="Y80" s="26" t="s">
        <v>61</v>
      </c>
      <c r="Z80" s="26" t="s">
        <v>524</v>
      </c>
      <c r="AA80" s="26" t="s">
        <v>62</v>
      </c>
      <c r="AB80" s="26"/>
    </row>
    <row r="81" spans="1:28" s="14" customFormat="1" ht="30">
      <c r="A81" s="11"/>
      <c r="B81" s="11" t="s">
        <v>2819</v>
      </c>
      <c r="C81" s="11" t="s">
        <v>2820</v>
      </c>
      <c r="D81" s="11" t="s">
        <v>556</v>
      </c>
      <c r="E81" s="3"/>
      <c r="F81" s="36"/>
      <c r="G81" s="3"/>
      <c r="H81" s="3"/>
      <c r="I81" s="5" t="str">
        <f>IF(AND(ISNUMBER(I82),ISNUMBER(I83)), I82/I83, "")</f>
        <v/>
      </c>
      <c r="J81" s="3"/>
      <c r="K81" s="5" t="str">
        <f>IF(AND(ISNUMBER(K82),ISNUMBER(K83)), K82/K83, "")</f>
        <v/>
      </c>
      <c r="L81" s="3"/>
      <c r="M81" s="5" t="str">
        <f>IF(AND(ISNUMBER(M82),ISNUMBER(M83)), M82/M83, "")</f>
        <v/>
      </c>
      <c r="N81" s="3"/>
      <c r="O81" s="5" t="str">
        <f>IF(AND(ISNUMBER(O82),ISNUMBER(O83)), O82/O83, "")</f>
        <v/>
      </c>
      <c r="P81" s="12"/>
      <c r="Q81" s="12"/>
      <c r="R81" s="12"/>
      <c r="S81" s="12"/>
      <c r="T81" s="12"/>
      <c r="U81" s="12"/>
      <c r="X81" s="26" t="s">
        <v>63</v>
      </c>
      <c r="Y81" s="26" t="s">
        <v>64</v>
      </c>
      <c r="Z81" s="26" t="s">
        <v>524</v>
      </c>
      <c r="AA81" s="26" t="s">
        <v>6</v>
      </c>
      <c r="AB81" s="26"/>
    </row>
    <row r="82" spans="1:28" s="14" customFormat="1" ht="30">
      <c r="A82" s="13"/>
      <c r="B82" s="13" t="s">
        <v>2826</v>
      </c>
      <c r="C82" s="13" t="s">
        <v>2827</v>
      </c>
      <c r="D82" s="13" t="s">
        <v>556</v>
      </c>
      <c r="E82" s="36"/>
      <c r="F82" s="36"/>
      <c r="G82" s="36"/>
      <c r="H82" s="36"/>
      <c r="I82" s="4"/>
      <c r="J82" s="36"/>
      <c r="K82" s="4"/>
      <c r="L82" s="36"/>
      <c r="M82" s="4"/>
      <c r="N82" s="36"/>
      <c r="O82" s="4"/>
      <c r="P82" s="36"/>
      <c r="Q82" s="36"/>
      <c r="R82" s="36"/>
      <c r="S82" s="12"/>
      <c r="T82" s="12"/>
      <c r="U82" s="12"/>
      <c r="X82" s="26" t="s">
        <v>459</v>
      </c>
      <c r="Y82" s="26" t="s">
        <v>460</v>
      </c>
      <c r="Z82" s="26" t="s">
        <v>524</v>
      </c>
      <c r="AA82" s="26" t="s">
        <v>442</v>
      </c>
      <c r="AB82" s="26"/>
    </row>
    <row r="83" spans="1:28" s="41" customFormat="1">
      <c r="A83" s="13"/>
      <c r="B83" s="13" t="s">
        <v>2831</v>
      </c>
      <c r="C83" s="13" t="s">
        <v>2832</v>
      </c>
      <c r="D83" s="13" t="s">
        <v>556</v>
      </c>
      <c r="E83" s="36"/>
      <c r="F83" s="36"/>
      <c r="G83" s="36"/>
      <c r="H83" s="36"/>
      <c r="I83" s="4"/>
      <c r="J83" s="36"/>
      <c r="K83" s="4"/>
      <c r="L83" s="36"/>
      <c r="M83" s="4"/>
      <c r="N83" s="36"/>
      <c r="O83" s="4"/>
      <c r="P83" s="36"/>
      <c r="Q83" s="36"/>
      <c r="R83" s="36"/>
      <c r="S83" s="12"/>
      <c r="T83" s="12"/>
      <c r="U83" s="12"/>
      <c r="X83" s="26" t="s">
        <v>65</v>
      </c>
      <c r="Y83" s="26" t="s">
        <v>66</v>
      </c>
      <c r="Z83" s="26" t="s">
        <v>524</v>
      </c>
      <c r="AA83" s="26" t="s">
        <v>39</v>
      </c>
      <c r="AB83" s="26"/>
    </row>
    <row r="84" spans="1:28" s="14" customFormat="1">
      <c r="A84" s="11"/>
      <c r="B84" s="11" t="s">
        <v>2886</v>
      </c>
      <c r="C84" s="11" t="s">
        <v>2887</v>
      </c>
      <c r="D84" s="11" t="s">
        <v>556</v>
      </c>
      <c r="E84" s="3"/>
      <c r="F84" s="36"/>
      <c r="G84" s="3"/>
      <c r="H84" s="3"/>
      <c r="I84" s="5" t="str">
        <f>IF(AND(ISNUMBER(I85),ISNUMBER(I86)), (I85-I86)/I85, "")</f>
        <v/>
      </c>
      <c r="J84" s="3"/>
      <c r="K84" s="5" t="str">
        <f>IF(AND(ISNUMBER(K85),ISNUMBER(K86)), (K85-K86)/K85, "")</f>
        <v/>
      </c>
      <c r="L84" s="3"/>
      <c r="M84" s="5" t="str">
        <f>IF(AND(ISNUMBER(M85),ISNUMBER(M86)), (M85-M86)/M85, "")</f>
        <v/>
      </c>
      <c r="N84" s="3"/>
      <c r="O84" s="5" t="str">
        <f>IF(AND(ISNUMBER(O85),ISNUMBER(O86)), (O85-O86)/O85, "")</f>
        <v/>
      </c>
      <c r="P84" s="12"/>
      <c r="Q84" s="12"/>
      <c r="R84" s="12"/>
      <c r="S84" s="12"/>
      <c r="T84" s="12"/>
      <c r="U84" s="12"/>
      <c r="X84" s="26" t="s">
        <v>67</v>
      </c>
      <c r="Y84" s="26" t="s">
        <v>68</v>
      </c>
      <c r="Z84" s="26" t="s">
        <v>524</v>
      </c>
      <c r="AA84" s="26" t="s">
        <v>16</v>
      </c>
      <c r="AB84" s="26"/>
    </row>
    <row r="85" spans="1:28" s="14" customFormat="1">
      <c r="A85" s="13"/>
      <c r="B85" s="13" t="s">
        <v>2895</v>
      </c>
      <c r="C85" s="13" t="s">
        <v>2896</v>
      </c>
      <c r="D85" s="13" t="s">
        <v>556</v>
      </c>
      <c r="E85" s="36"/>
      <c r="F85" s="36"/>
      <c r="G85" s="36"/>
      <c r="H85" s="36"/>
      <c r="I85" s="4"/>
      <c r="J85" s="36"/>
      <c r="K85" s="4"/>
      <c r="L85" s="36"/>
      <c r="M85" s="4"/>
      <c r="N85" s="36"/>
      <c r="O85" s="4"/>
      <c r="P85" s="36"/>
      <c r="Q85" s="36"/>
      <c r="R85" s="36"/>
      <c r="S85" s="12"/>
      <c r="T85" s="12"/>
      <c r="U85" s="12"/>
      <c r="X85" s="26" t="s">
        <v>461</v>
      </c>
      <c r="Y85" s="26" t="s">
        <v>462</v>
      </c>
      <c r="Z85" s="26" t="s">
        <v>524</v>
      </c>
      <c r="AA85" s="26" t="s">
        <v>442</v>
      </c>
      <c r="AB85" s="26"/>
    </row>
    <row r="86" spans="1:28" s="30" customFormat="1">
      <c r="A86" s="13"/>
      <c r="B86" s="13" t="s">
        <v>2900</v>
      </c>
      <c r="C86" s="13" t="s">
        <v>2901</v>
      </c>
      <c r="D86" s="13" t="s">
        <v>556</v>
      </c>
      <c r="E86" s="36"/>
      <c r="F86" s="36"/>
      <c r="G86" s="36"/>
      <c r="H86" s="36"/>
      <c r="I86" s="4"/>
      <c r="J86" s="36"/>
      <c r="K86" s="4"/>
      <c r="L86" s="36"/>
      <c r="M86" s="4"/>
      <c r="N86" s="36"/>
      <c r="O86" s="4"/>
      <c r="P86" s="36"/>
      <c r="Q86" s="36"/>
      <c r="R86" s="36"/>
      <c r="S86" s="12"/>
      <c r="T86" s="12"/>
      <c r="U86" s="12"/>
      <c r="X86" s="26" t="s">
        <v>69</v>
      </c>
      <c r="Y86" s="26" t="s">
        <v>70</v>
      </c>
      <c r="Z86" s="26" t="s">
        <v>525</v>
      </c>
      <c r="AA86" s="26" t="s">
        <v>39</v>
      </c>
      <c r="AB86" s="26"/>
    </row>
    <row r="87" spans="1:28" s="14" customFormat="1">
      <c r="A87" s="11"/>
      <c r="B87" s="11" t="s">
        <v>2905</v>
      </c>
      <c r="C87" s="11" t="s">
        <v>2906</v>
      </c>
      <c r="D87" s="11" t="s">
        <v>556</v>
      </c>
      <c r="E87" s="3"/>
      <c r="F87" s="36"/>
      <c r="G87" s="3"/>
      <c r="H87" s="3"/>
      <c r="I87" s="5" t="str">
        <f>IF(AND(ISNUMBER(I88),ISNUMBER(I89)), I88/I89, "")</f>
        <v/>
      </c>
      <c r="J87" s="3"/>
      <c r="K87" s="5" t="str">
        <f>IF(AND(ISNUMBER(K88),ISNUMBER(K89)), K88/K89, "")</f>
        <v/>
      </c>
      <c r="L87" s="3"/>
      <c r="M87" s="5" t="str">
        <f>IF(AND(ISNUMBER(M88),ISNUMBER(M89)), M88/M89, "")</f>
        <v/>
      </c>
      <c r="N87" s="3"/>
      <c r="O87" s="5" t="str">
        <f>IF(AND(ISNUMBER(O88),ISNUMBER(O89)), O88/O89, "")</f>
        <v/>
      </c>
      <c r="P87" s="12"/>
      <c r="Q87" s="12"/>
      <c r="R87" s="12"/>
      <c r="S87" s="12"/>
      <c r="T87" s="12"/>
      <c r="U87" s="12"/>
      <c r="X87" s="26" t="s">
        <v>71</v>
      </c>
      <c r="Y87" s="26" t="s">
        <v>72</v>
      </c>
      <c r="Z87" s="26" t="s">
        <v>524</v>
      </c>
      <c r="AA87" s="26" t="s">
        <v>11</v>
      </c>
      <c r="AB87" s="26"/>
    </row>
    <row r="88" spans="1:28" s="14" customFormat="1" ht="30">
      <c r="A88" s="13"/>
      <c r="B88" s="13" t="s">
        <v>2913</v>
      </c>
      <c r="C88" s="13" t="s">
        <v>2914</v>
      </c>
      <c r="D88" s="13" t="s">
        <v>556</v>
      </c>
      <c r="E88" s="36"/>
      <c r="F88" s="36"/>
      <c r="G88" s="36"/>
      <c r="H88" s="36"/>
      <c r="I88" s="4"/>
      <c r="J88" s="36"/>
      <c r="K88" s="4"/>
      <c r="L88" s="36"/>
      <c r="M88" s="4"/>
      <c r="N88" s="36"/>
      <c r="O88" s="4"/>
      <c r="P88" s="36"/>
      <c r="Q88" s="36"/>
      <c r="R88" s="36"/>
      <c r="S88" s="12"/>
      <c r="T88" s="12"/>
      <c r="U88" s="12"/>
      <c r="X88" s="26" t="s">
        <v>463</v>
      </c>
      <c r="Y88" s="26" t="s">
        <v>464</v>
      </c>
      <c r="Z88" s="26" t="s">
        <v>524</v>
      </c>
      <c r="AA88" s="26" t="s">
        <v>442</v>
      </c>
      <c r="AB88" s="26"/>
    </row>
    <row r="89" spans="1:28" s="14" customFormat="1">
      <c r="A89" s="13"/>
      <c r="B89" s="13" t="s">
        <v>2918</v>
      </c>
      <c r="C89" s="13" t="s">
        <v>2919</v>
      </c>
      <c r="D89" s="13" t="s">
        <v>556</v>
      </c>
      <c r="E89" s="36"/>
      <c r="F89" s="36"/>
      <c r="G89" s="36"/>
      <c r="H89" s="36"/>
      <c r="I89" s="4"/>
      <c r="J89" s="36"/>
      <c r="K89" s="4"/>
      <c r="L89" s="36"/>
      <c r="M89" s="4"/>
      <c r="N89" s="36"/>
      <c r="O89" s="4"/>
      <c r="P89" s="36"/>
      <c r="Q89" s="36"/>
      <c r="R89" s="36"/>
      <c r="S89" s="12"/>
      <c r="T89" s="12"/>
      <c r="U89" s="12"/>
      <c r="X89" s="26" t="s">
        <v>73</v>
      </c>
      <c r="Y89" s="26" t="s">
        <v>74</v>
      </c>
      <c r="Z89" s="26" t="s">
        <v>525</v>
      </c>
      <c r="AA89" s="26" t="s">
        <v>39</v>
      </c>
      <c r="AB89" s="26"/>
    </row>
    <row r="90" spans="1:28" s="14" customFormat="1" ht="30">
      <c r="A90" s="11"/>
      <c r="B90" s="11" t="s">
        <v>3016</v>
      </c>
      <c r="C90" s="11" t="s">
        <v>4681</v>
      </c>
      <c r="D90" s="11" t="s">
        <v>556</v>
      </c>
      <c r="E90" s="3"/>
      <c r="F90" s="36"/>
      <c r="G90" s="3"/>
      <c r="H90" s="3"/>
      <c r="I90" s="5" t="str">
        <f>IF(AND(ISNUMBER(I91),ISNUMBER(I92)), I91/I92, "")</f>
        <v/>
      </c>
      <c r="J90" s="3"/>
      <c r="K90" s="5" t="str">
        <f>IF(AND(ISNUMBER(K91),ISNUMBER(K92)), K91/K92, "")</f>
        <v/>
      </c>
      <c r="L90" s="3"/>
      <c r="M90" s="5" t="str">
        <f>IF(AND(ISNUMBER(M91),ISNUMBER(M92)), M91/M92, "")</f>
        <v/>
      </c>
      <c r="N90" s="3"/>
      <c r="O90" s="5" t="str">
        <f>IF(AND(ISNUMBER(O91),ISNUMBER(O92)), O91/O92, "")</f>
        <v/>
      </c>
      <c r="P90" s="12"/>
      <c r="Q90" s="12"/>
      <c r="R90" s="12"/>
      <c r="S90" s="12"/>
      <c r="T90" s="12"/>
      <c r="U90" s="12"/>
      <c r="X90" s="26" t="s">
        <v>75</v>
      </c>
      <c r="Y90" s="26" t="s">
        <v>76</v>
      </c>
      <c r="Z90" s="26" t="s">
        <v>3892</v>
      </c>
      <c r="AA90" s="26" t="s">
        <v>26</v>
      </c>
      <c r="AB90" s="26"/>
    </row>
    <row r="91" spans="1:28" s="14" customFormat="1">
      <c r="A91" s="13"/>
      <c r="B91" s="13" t="s">
        <v>3025</v>
      </c>
      <c r="C91" s="13" t="s">
        <v>3026</v>
      </c>
      <c r="D91" s="13" t="s">
        <v>556</v>
      </c>
      <c r="E91" s="36"/>
      <c r="F91" s="36"/>
      <c r="G91" s="36"/>
      <c r="H91" s="36"/>
      <c r="I91" s="4"/>
      <c r="J91" s="36"/>
      <c r="K91" s="4"/>
      <c r="L91" s="36"/>
      <c r="M91" s="4"/>
      <c r="N91" s="36"/>
      <c r="O91" s="4"/>
      <c r="P91" s="36"/>
      <c r="Q91" s="36"/>
      <c r="R91" s="36"/>
      <c r="S91" s="12"/>
      <c r="T91" s="12"/>
      <c r="U91" s="12"/>
      <c r="X91" s="26" t="s">
        <v>77</v>
      </c>
      <c r="Y91" s="26" t="s">
        <v>78</v>
      </c>
      <c r="Z91" s="26" t="s">
        <v>524</v>
      </c>
      <c r="AA91" s="26" t="s">
        <v>11</v>
      </c>
      <c r="AB91" s="26"/>
    </row>
    <row r="92" spans="1:28" s="14" customFormat="1">
      <c r="A92" s="13"/>
      <c r="B92" s="13" t="s">
        <v>3031</v>
      </c>
      <c r="C92" s="13" t="s">
        <v>3032</v>
      </c>
      <c r="D92" s="13" t="s">
        <v>556</v>
      </c>
      <c r="E92" s="36"/>
      <c r="F92" s="36"/>
      <c r="G92" s="36"/>
      <c r="H92" s="36"/>
      <c r="I92" s="4"/>
      <c r="J92" s="36"/>
      <c r="K92" s="4"/>
      <c r="L92" s="36"/>
      <c r="M92" s="4"/>
      <c r="N92" s="36"/>
      <c r="O92" s="4"/>
      <c r="P92" s="36"/>
      <c r="Q92" s="36"/>
      <c r="R92" s="36"/>
      <c r="S92" s="12"/>
      <c r="T92" s="12"/>
      <c r="U92" s="12"/>
      <c r="X92" s="26" t="s">
        <v>465</v>
      </c>
      <c r="Y92" s="26" t="s">
        <v>466</v>
      </c>
      <c r="Z92" s="26" t="s">
        <v>525</v>
      </c>
      <c r="AA92" s="26" t="s">
        <v>442</v>
      </c>
      <c r="AB92" s="26"/>
    </row>
    <row r="93" spans="1:28" s="14" customFormat="1">
      <c r="A93" s="11"/>
      <c r="B93" s="11" t="s">
        <v>3154</v>
      </c>
      <c r="C93" s="11" t="s">
        <v>3155</v>
      </c>
      <c r="D93" s="11" t="s">
        <v>556</v>
      </c>
      <c r="E93" s="3"/>
      <c r="F93" s="36"/>
      <c r="G93" s="3"/>
      <c r="H93" s="3"/>
      <c r="I93" s="5" t="str">
        <f>IF(ISNUMBER(I94), I94, "")</f>
        <v/>
      </c>
      <c r="J93" s="3"/>
      <c r="K93" s="5" t="str">
        <f>IF(ISNUMBER(K94), K94, "")</f>
        <v/>
      </c>
      <c r="L93" s="3"/>
      <c r="M93" s="5" t="str">
        <f>IF(ISNUMBER(M94), M94, "")</f>
        <v/>
      </c>
      <c r="N93" s="3"/>
      <c r="O93" s="5" t="str">
        <f>IF(ISNUMBER(O94), O94, "")</f>
        <v/>
      </c>
      <c r="P93" s="12"/>
      <c r="Q93" s="12"/>
      <c r="R93" s="12"/>
      <c r="S93" s="12"/>
      <c r="T93" s="12"/>
      <c r="U93" s="12"/>
      <c r="X93" s="26" t="s">
        <v>79</v>
      </c>
      <c r="Y93" s="26" t="s">
        <v>80</v>
      </c>
      <c r="Z93" s="26" t="s">
        <v>524</v>
      </c>
      <c r="AA93" s="26" t="s">
        <v>23</v>
      </c>
      <c r="AB93" s="26"/>
    </row>
    <row r="94" spans="1:28" s="14" customFormat="1" ht="30">
      <c r="A94" s="13"/>
      <c r="B94" s="13" t="s">
        <v>3163</v>
      </c>
      <c r="C94" s="13" t="s">
        <v>3159</v>
      </c>
      <c r="D94" s="13" t="s">
        <v>556</v>
      </c>
      <c r="E94" s="36"/>
      <c r="F94" s="36"/>
      <c r="G94" s="36"/>
      <c r="H94" s="36"/>
      <c r="I94" s="4"/>
      <c r="J94" s="36"/>
      <c r="K94" s="4"/>
      <c r="L94" s="36"/>
      <c r="M94" s="4"/>
      <c r="N94" s="36"/>
      <c r="O94" s="4"/>
      <c r="P94" s="36"/>
      <c r="Q94" s="36"/>
      <c r="R94" s="36"/>
      <c r="S94" s="12"/>
      <c r="T94" s="12"/>
      <c r="U94" s="12"/>
      <c r="X94" s="26" t="s">
        <v>81</v>
      </c>
      <c r="Y94" s="26" t="s">
        <v>82</v>
      </c>
      <c r="Z94" s="26" t="s">
        <v>524</v>
      </c>
      <c r="AA94" s="26" t="s">
        <v>16</v>
      </c>
      <c r="AB94" s="26"/>
    </row>
    <row r="95" spans="1:28" s="14" customFormat="1">
      <c r="A95" s="11"/>
      <c r="B95" s="11" t="s">
        <v>3167</v>
      </c>
      <c r="C95" s="11" t="s">
        <v>3168</v>
      </c>
      <c r="D95" s="11" t="s">
        <v>556</v>
      </c>
      <c r="E95" s="3"/>
      <c r="F95" s="36"/>
      <c r="G95" s="3"/>
      <c r="H95" s="3"/>
      <c r="I95" s="5" t="str">
        <f>IF(ISNUMBER(I96), I96, "")</f>
        <v/>
      </c>
      <c r="J95" s="3"/>
      <c r="K95" s="5" t="str">
        <f>IF(ISNUMBER(K96), K96, "")</f>
        <v/>
      </c>
      <c r="L95" s="3"/>
      <c r="M95" s="5" t="str">
        <f>IF(ISNUMBER(M96), M96, "")</f>
        <v/>
      </c>
      <c r="N95" s="3"/>
      <c r="O95" s="5" t="str">
        <f>IF(ISNUMBER(O96), O96, "")</f>
        <v/>
      </c>
      <c r="P95" s="12"/>
      <c r="Q95" s="12"/>
      <c r="R95" s="12"/>
      <c r="S95" s="12"/>
      <c r="T95" s="12"/>
      <c r="U95" s="12"/>
      <c r="X95" s="26" t="s">
        <v>83</v>
      </c>
      <c r="Y95" s="26" t="s">
        <v>84</v>
      </c>
      <c r="Z95" s="26" t="s">
        <v>524</v>
      </c>
      <c r="AA95" s="26" t="s">
        <v>11</v>
      </c>
      <c r="AB95" s="26"/>
    </row>
    <row r="96" spans="1:28" s="14" customFormat="1">
      <c r="A96" s="13"/>
      <c r="B96" s="13" t="s">
        <v>3175</v>
      </c>
      <c r="C96" s="13" t="s">
        <v>3176</v>
      </c>
      <c r="D96" s="13" t="s">
        <v>556</v>
      </c>
      <c r="E96" s="36"/>
      <c r="F96" s="36"/>
      <c r="G96" s="36"/>
      <c r="H96" s="36"/>
      <c r="I96" s="4"/>
      <c r="J96" s="36"/>
      <c r="K96" s="4"/>
      <c r="L96" s="36"/>
      <c r="M96" s="4"/>
      <c r="N96" s="36"/>
      <c r="O96" s="4"/>
      <c r="P96" s="36"/>
      <c r="Q96" s="36"/>
      <c r="R96" s="36"/>
      <c r="S96" s="12"/>
      <c r="T96" s="12"/>
      <c r="U96" s="12"/>
      <c r="X96" s="26" t="s">
        <v>467</v>
      </c>
      <c r="Y96" s="26" t="s">
        <v>468</v>
      </c>
      <c r="Z96" s="26" t="s">
        <v>524</v>
      </c>
      <c r="AA96" s="26" t="s">
        <v>442</v>
      </c>
      <c r="AB96" s="26"/>
    </row>
    <row r="97" spans="1:28" s="14" customFormat="1">
      <c r="A97" s="11"/>
      <c r="B97" s="11" t="s">
        <v>3220</v>
      </c>
      <c r="C97" s="11" t="s">
        <v>3221</v>
      </c>
      <c r="D97" s="11" t="s">
        <v>556</v>
      </c>
      <c r="E97" s="3"/>
      <c r="F97" s="36"/>
      <c r="G97" s="3"/>
      <c r="H97" s="3"/>
      <c r="I97" s="5" t="str">
        <f>IF(AND(ISNUMBER(I98),ISNUMBER(I99)), I98/I99, "")</f>
        <v/>
      </c>
      <c r="J97" s="3"/>
      <c r="K97" s="5" t="str">
        <f>IF(AND(ISNUMBER(K98),ISNUMBER(K99)), K98/K99, "")</f>
        <v/>
      </c>
      <c r="L97" s="3"/>
      <c r="M97" s="5" t="str">
        <f>IF(AND(ISNUMBER(M98),ISNUMBER(M99)), M98/M99, "")</f>
        <v/>
      </c>
      <c r="N97" s="3"/>
      <c r="O97" s="5" t="str">
        <f>IF(AND(ISNUMBER(O98),ISNUMBER(O99)), O98/O99, "")</f>
        <v/>
      </c>
      <c r="P97" s="12"/>
      <c r="Q97" s="12"/>
      <c r="R97" s="12"/>
      <c r="S97" s="12"/>
      <c r="T97" s="12"/>
      <c r="U97" s="12"/>
      <c r="X97" s="26" t="s">
        <v>85</v>
      </c>
      <c r="Y97" s="26" t="s">
        <v>86</v>
      </c>
      <c r="Z97" s="26" t="s">
        <v>524</v>
      </c>
      <c r="AA97" s="26" t="s">
        <v>16</v>
      </c>
      <c r="AB97" s="26"/>
    </row>
    <row r="98" spans="1:28" s="14" customFormat="1">
      <c r="A98" s="13"/>
      <c r="B98" s="13" t="s">
        <v>3226</v>
      </c>
      <c r="C98" s="13" t="s">
        <v>3227</v>
      </c>
      <c r="D98" s="13" t="s">
        <v>556</v>
      </c>
      <c r="E98" s="36"/>
      <c r="F98" s="36"/>
      <c r="G98" s="36"/>
      <c r="H98" s="36"/>
      <c r="I98" s="4"/>
      <c r="J98" s="36"/>
      <c r="K98" s="4"/>
      <c r="L98" s="36"/>
      <c r="M98" s="4"/>
      <c r="N98" s="36"/>
      <c r="O98" s="4"/>
      <c r="P98" s="36"/>
      <c r="Q98" s="36"/>
      <c r="R98" s="36"/>
      <c r="S98" s="12"/>
      <c r="T98" s="12"/>
      <c r="U98" s="12"/>
      <c r="X98" s="26" t="s">
        <v>469</v>
      </c>
      <c r="Y98" s="26" t="s">
        <v>86</v>
      </c>
      <c r="Z98" s="26" t="s">
        <v>3892</v>
      </c>
      <c r="AA98" s="26" t="s">
        <v>442</v>
      </c>
      <c r="AB98" s="26"/>
    </row>
    <row r="99" spans="1:28" s="14" customFormat="1">
      <c r="A99" s="13"/>
      <c r="B99" s="13" t="s">
        <v>3230</v>
      </c>
      <c r="C99" s="13" t="s">
        <v>3231</v>
      </c>
      <c r="D99" s="13" t="s">
        <v>556</v>
      </c>
      <c r="E99" s="36"/>
      <c r="F99" s="36"/>
      <c r="G99" s="36"/>
      <c r="H99" s="36"/>
      <c r="I99" s="4"/>
      <c r="J99" s="36"/>
      <c r="K99" s="4"/>
      <c r="L99" s="36"/>
      <c r="M99" s="4"/>
      <c r="N99" s="36"/>
      <c r="O99" s="4"/>
      <c r="P99" s="36"/>
      <c r="Q99" s="36"/>
      <c r="R99" s="36"/>
      <c r="S99" s="12"/>
      <c r="T99" s="12"/>
      <c r="U99" s="12"/>
      <c r="X99" s="26" t="s">
        <v>87</v>
      </c>
      <c r="Y99" s="26" t="s">
        <v>88</v>
      </c>
      <c r="Z99" s="26" t="s">
        <v>3892</v>
      </c>
      <c r="AA99" s="26" t="s">
        <v>89</v>
      </c>
      <c r="AB99" s="26"/>
    </row>
    <row r="100" spans="1:28" s="14" customFormat="1">
      <c r="A100" s="11"/>
      <c r="B100" s="11" t="s">
        <v>3233</v>
      </c>
      <c r="C100" s="11" t="s">
        <v>3234</v>
      </c>
      <c r="D100" s="11" t="s">
        <v>556</v>
      </c>
      <c r="E100" s="3"/>
      <c r="F100" s="36"/>
      <c r="G100" s="3"/>
      <c r="H100" s="3"/>
      <c r="I100" s="5" t="str">
        <f>IF(AND(ISNUMBER(I101),ISNUMBER(I102)), I101/I102, "")</f>
        <v/>
      </c>
      <c r="J100" s="3"/>
      <c r="K100" s="5" t="str">
        <f>IF(AND(ISNUMBER(K101),ISNUMBER(K102)), K101/K102, "")</f>
        <v/>
      </c>
      <c r="L100" s="3"/>
      <c r="M100" s="5" t="str">
        <f>IF(AND(ISNUMBER(M101),ISNUMBER(M102)), M101/M102, "")</f>
        <v/>
      </c>
      <c r="N100" s="3"/>
      <c r="O100" s="5" t="str">
        <f>IF(AND(ISNUMBER(O101),ISNUMBER(O102)), O101/O102, "")</f>
        <v/>
      </c>
      <c r="P100" s="12"/>
      <c r="Q100" s="12"/>
      <c r="R100" s="12"/>
      <c r="S100" s="12"/>
      <c r="T100" s="12"/>
      <c r="U100" s="12"/>
      <c r="X100" s="26" t="s">
        <v>90</v>
      </c>
      <c r="Y100" s="26" t="s">
        <v>91</v>
      </c>
      <c r="Z100" s="26" t="s">
        <v>524</v>
      </c>
      <c r="AA100" s="26" t="s">
        <v>6</v>
      </c>
      <c r="AB100" s="26"/>
    </row>
    <row r="101" spans="1:28" s="14" customFormat="1">
      <c r="A101" s="13"/>
      <c r="B101" s="13" t="s">
        <v>3239</v>
      </c>
      <c r="C101" s="13" t="s">
        <v>3240</v>
      </c>
      <c r="D101" s="13" t="s">
        <v>556</v>
      </c>
      <c r="E101" s="36"/>
      <c r="F101" s="36"/>
      <c r="G101" s="36"/>
      <c r="H101" s="36"/>
      <c r="I101" s="4"/>
      <c r="J101" s="36"/>
      <c r="K101" s="4"/>
      <c r="L101" s="36"/>
      <c r="M101" s="4"/>
      <c r="N101" s="36"/>
      <c r="O101" s="4"/>
      <c r="P101" s="36"/>
      <c r="Q101" s="36"/>
      <c r="R101" s="36"/>
      <c r="S101" s="12"/>
      <c r="T101" s="12"/>
      <c r="U101" s="12"/>
      <c r="X101" s="26" t="s">
        <v>92</v>
      </c>
      <c r="Y101" s="26" t="s">
        <v>93</v>
      </c>
      <c r="Z101" s="26" t="s">
        <v>524</v>
      </c>
      <c r="AA101" s="26" t="s">
        <v>11</v>
      </c>
      <c r="AB101" s="26"/>
    </row>
    <row r="102" spans="1:28" s="14" customFormat="1">
      <c r="A102" s="13"/>
      <c r="B102" s="13" t="s">
        <v>3242</v>
      </c>
      <c r="C102" s="13" t="s">
        <v>3243</v>
      </c>
      <c r="D102" s="13" t="s">
        <v>556</v>
      </c>
      <c r="E102" s="36"/>
      <c r="F102" s="36"/>
      <c r="G102" s="36"/>
      <c r="H102" s="36"/>
      <c r="I102" s="4"/>
      <c r="J102" s="36"/>
      <c r="K102" s="4"/>
      <c r="L102" s="36"/>
      <c r="M102" s="4"/>
      <c r="N102" s="36"/>
      <c r="O102" s="4"/>
      <c r="P102" s="36"/>
      <c r="Q102" s="36"/>
      <c r="R102" s="36"/>
      <c r="S102" s="12"/>
      <c r="T102" s="12"/>
      <c r="U102" s="12"/>
      <c r="X102" s="26" t="s">
        <v>94</v>
      </c>
      <c r="Y102" s="26" t="s">
        <v>95</v>
      </c>
      <c r="Z102" s="26" t="s">
        <v>524</v>
      </c>
      <c r="AA102" s="26" t="s">
        <v>16</v>
      </c>
      <c r="AB102" s="26"/>
    </row>
    <row r="103" spans="1:28" s="14" customFormat="1">
      <c r="A103" s="11"/>
      <c r="B103" s="11" t="s">
        <v>3245</v>
      </c>
      <c r="C103" s="11" t="s">
        <v>3246</v>
      </c>
      <c r="D103" s="11" t="s">
        <v>556</v>
      </c>
      <c r="E103" s="3"/>
      <c r="F103" s="36"/>
      <c r="G103" s="3"/>
      <c r="H103" s="3"/>
      <c r="I103" s="5" t="str">
        <f>IF(AND(ISNUMBER(I104),ISNUMBER(I105)), I104/I105, "")</f>
        <v/>
      </c>
      <c r="J103" s="3"/>
      <c r="K103" s="5" t="str">
        <f>IF(AND(ISNUMBER(K104),ISNUMBER(K105)), K104/K105, "")</f>
        <v/>
      </c>
      <c r="L103" s="3"/>
      <c r="M103" s="5" t="str">
        <f>IF(AND(ISNUMBER(M104),ISNUMBER(M105)), M104/M105, "")</f>
        <v/>
      </c>
      <c r="N103" s="3"/>
      <c r="O103" s="5" t="str">
        <f>IF(AND(ISNUMBER(O104),ISNUMBER(O105)), O104/O105, "")</f>
        <v/>
      </c>
      <c r="P103" s="12"/>
      <c r="Q103" s="12"/>
      <c r="R103" s="12"/>
      <c r="S103" s="12"/>
      <c r="T103" s="12"/>
      <c r="U103" s="12"/>
      <c r="X103" s="26" t="s">
        <v>96</v>
      </c>
      <c r="Y103" s="26" t="s">
        <v>97</v>
      </c>
      <c r="Z103" s="26" t="s">
        <v>3892</v>
      </c>
      <c r="AA103" s="26" t="s">
        <v>16</v>
      </c>
      <c r="AB103" s="26"/>
    </row>
    <row r="104" spans="1:28" s="14" customFormat="1">
      <c r="A104" s="13"/>
      <c r="B104" s="13" t="s">
        <v>3250</v>
      </c>
      <c r="C104" s="13" t="s">
        <v>3251</v>
      </c>
      <c r="D104" s="13" t="s">
        <v>556</v>
      </c>
      <c r="E104" s="36"/>
      <c r="F104" s="36"/>
      <c r="G104" s="36"/>
      <c r="H104" s="36"/>
      <c r="I104" s="4"/>
      <c r="J104" s="36"/>
      <c r="K104" s="4"/>
      <c r="L104" s="36"/>
      <c r="M104" s="4"/>
      <c r="N104" s="36"/>
      <c r="O104" s="4"/>
      <c r="P104" s="36"/>
      <c r="Q104" s="36"/>
      <c r="R104" s="36"/>
      <c r="S104" s="12"/>
      <c r="T104" s="12"/>
      <c r="U104" s="12"/>
      <c r="X104" s="26" t="s">
        <v>98</v>
      </c>
      <c r="Y104" s="26" t="s">
        <v>99</v>
      </c>
      <c r="Z104" s="26" t="s">
        <v>524</v>
      </c>
      <c r="AA104" s="26" t="s">
        <v>23</v>
      </c>
      <c r="AB104" s="26"/>
    </row>
    <row r="105" spans="1:28" s="14" customFormat="1">
      <c r="A105" s="13"/>
      <c r="B105" s="13" t="s">
        <v>3253</v>
      </c>
      <c r="C105" s="13" t="s">
        <v>3254</v>
      </c>
      <c r="D105" s="13" t="s">
        <v>556</v>
      </c>
      <c r="E105" s="36"/>
      <c r="F105" s="36"/>
      <c r="G105" s="36"/>
      <c r="H105" s="36"/>
      <c r="I105" s="4"/>
      <c r="J105" s="36"/>
      <c r="K105" s="4"/>
      <c r="L105" s="36"/>
      <c r="M105" s="4"/>
      <c r="N105" s="36"/>
      <c r="O105" s="4"/>
      <c r="P105" s="36"/>
      <c r="Q105" s="36"/>
      <c r="R105" s="36"/>
      <c r="S105" s="12"/>
      <c r="T105" s="12"/>
      <c r="U105" s="12"/>
      <c r="X105" s="26" t="s">
        <v>470</v>
      </c>
      <c r="Y105" s="26" t="s">
        <v>471</v>
      </c>
      <c r="Z105" s="26" t="s">
        <v>526</v>
      </c>
      <c r="AA105" s="26" t="s">
        <v>11</v>
      </c>
      <c r="AB105" s="26"/>
    </row>
    <row r="106" spans="1:28" s="14" customFormat="1" ht="30">
      <c r="A106" s="11"/>
      <c r="B106" s="11" t="s">
        <v>3256</v>
      </c>
      <c r="C106" s="11" t="s">
        <v>3257</v>
      </c>
      <c r="D106" s="11" t="s">
        <v>556</v>
      </c>
      <c r="E106" s="3"/>
      <c r="F106" s="36"/>
      <c r="G106" s="3"/>
      <c r="H106" s="3"/>
      <c r="I106" s="5" t="str">
        <f>IF(AND(ISNUMBER(I107),ISNUMBER(I108),ISNUMBER(I109)), (I107+I108)/I109, "")</f>
        <v/>
      </c>
      <c r="J106" s="3"/>
      <c r="K106" s="5" t="str">
        <f>IF(AND(ISNUMBER(K107),ISNUMBER(K108),ISNUMBER(K109)), (K107+K108)/K109, "")</f>
        <v/>
      </c>
      <c r="L106" s="3"/>
      <c r="M106" s="5" t="str">
        <f>IF(AND(ISNUMBER(M107),ISNUMBER(M108),ISNUMBER(M109)), (M107+M108)/M109, "")</f>
        <v/>
      </c>
      <c r="N106" s="3"/>
      <c r="O106" s="5" t="str">
        <f>IF(AND(ISNUMBER(O107),ISNUMBER(O108),ISNUMBER(O109)), (O107+O108)/O109, "")</f>
        <v/>
      </c>
      <c r="P106" s="12"/>
      <c r="Q106" s="12"/>
      <c r="R106" s="12"/>
      <c r="S106" s="12"/>
      <c r="T106" s="12"/>
      <c r="U106" s="12"/>
      <c r="X106" s="26" t="s">
        <v>100</v>
      </c>
      <c r="Y106" s="26" t="s">
        <v>101</v>
      </c>
      <c r="Z106" s="26" t="s">
        <v>525</v>
      </c>
      <c r="AA106" s="26" t="s">
        <v>62</v>
      </c>
      <c r="AB106" s="26"/>
    </row>
    <row r="107" spans="1:28" s="14" customFormat="1">
      <c r="A107" s="13"/>
      <c r="B107" s="13" t="s">
        <v>3262</v>
      </c>
      <c r="C107" s="13" t="s">
        <v>3263</v>
      </c>
      <c r="D107" s="13" t="s">
        <v>556</v>
      </c>
      <c r="E107" s="36"/>
      <c r="F107" s="36"/>
      <c r="G107" s="36"/>
      <c r="H107" s="36"/>
      <c r="I107" s="4"/>
      <c r="J107" s="36"/>
      <c r="K107" s="4"/>
      <c r="L107" s="36"/>
      <c r="M107" s="4"/>
      <c r="N107" s="36"/>
      <c r="O107" s="4"/>
      <c r="P107" s="36"/>
      <c r="Q107" s="36"/>
      <c r="R107" s="36"/>
      <c r="S107" s="12"/>
      <c r="T107" s="12"/>
      <c r="U107" s="12"/>
      <c r="X107" s="26" t="s">
        <v>102</v>
      </c>
      <c r="Y107" s="26" t="s">
        <v>103</v>
      </c>
      <c r="Z107" s="26" t="s">
        <v>525</v>
      </c>
      <c r="AA107" s="26" t="s">
        <v>6</v>
      </c>
      <c r="AB107" s="26"/>
    </row>
    <row r="108" spans="1:28" s="14" customFormat="1">
      <c r="A108" s="13"/>
      <c r="B108" s="13" t="s">
        <v>3266</v>
      </c>
      <c r="C108" s="13" t="s">
        <v>3267</v>
      </c>
      <c r="D108" s="13" t="s">
        <v>556</v>
      </c>
      <c r="E108" s="36"/>
      <c r="F108" s="36"/>
      <c r="G108" s="36"/>
      <c r="H108" s="36"/>
      <c r="I108" s="4"/>
      <c r="J108" s="36"/>
      <c r="K108" s="4"/>
      <c r="L108" s="36"/>
      <c r="M108" s="4"/>
      <c r="N108" s="36"/>
      <c r="O108" s="4"/>
      <c r="P108" s="36"/>
      <c r="Q108" s="36"/>
      <c r="R108" s="36"/>
      <c r="S108" s="12"/>
      <c r="T108" s="12"/>
      <c r="U108" s="12"/>
      <c r="X108" s="26" t="s">
        <v>104</v>
      </c>
      <c r="Y108" s="26" t="s">
        <v>105</v>
      </c>
      <c r="Z108" s="26" t="s">
        <v>524</v>
      </c>
      <c r="AA108" s="26" t="s">
        <v>6</v>
      </c>
      <c r="AB108" s="26"/>
    </row>
    <row r="109" spans="1:28" s="14" customFormat="1">
      <c r="A109" s="13"/>
      <c r="B109" s="13" t="s">
        <v>3270</v>
      </c>
      <c r="C109" s="13" t="s">
        <v>3271</v>
      </c>
      <c r="D109" s="13" t="s">
        <v>556</v>
      </c>
      <c r="E109" s="36"/>
      <c r="F109" s="36"/>
      <c r="G109" s="36"/>
      <c r="H109" s="36"/>
      <c r="I109" s="4"/>
      <c r="J109" s="36"/>
      <c r="K109" s="4"/>
      <c r="L109" s="36"/>
      <c r="M109" s="4"/>
      <c r="N109" s="36"/>
      <c r="O109" s="4"/>
      <c r="P109" s="36"/>
      <c r="Q109" s="36"/>
      <c r="R109" s="36"/>
      <c r="S109" s="12"/>
      <c r="T109" s="12"/>
      <c r="U109" s="12"/>
      <c r="X109" s="26" t="s">
        <v>472</v>
      </c>
      <c r="Y109" s="26" t="s">
        <v>473</v>
      </c>
      <c r="Z109" s="26" t="s">
        <v>525</v>
      </c>
      <c r="AA109" s="26" t="s">
        <v>26</v>
      </c>
      <c r="AB109" s="26"/>
    </row>
    <row r="110" spans="1:28" s="14" customFormat="1">
      <c r="A110" s="11"/>
      <c r="B110" s="11" t="s">
        <v>3287</v>
      </c>
      <c r="C110" s="11" t="s">
        <v>3288</v>
      </c>
      <c r="D110" s="11" t="s">
        <v>556</v>
      </c>
      <c r="E110" s="3"/>
      <c r="F110" s="36"/>
      <c r="G110" s="3"/>
      <c r="H110" s="3"/>
      <c r="I110" s="5" t="str">
        <f>IF(ISNUMBER(I111), I111, "")</f>
        <v/>
      </c>
      <c r="J110" s="3"/>
      <c r="K110" s="5" t="str">
        <f>IF(ISNUMBER(K111), K111, "")</f>
        <v/>
      </c>
      <c r="L110" s="3"/>
      <c r="M110" s="5" t="str">
        <f>IF(ISNUMBER(M111), M111, "")</f>
        <v/>
      </c>
      <c r="N110" s="3"/>
      <c r="O110" s="5" t="str">
        <f>IF(ISNUMBER(O111), O111, "")</f>
        <v/>
      </c>
      <c r="P110" s="12"/>
      <c r="Q110" s="12"/>
      <c r="R110" s="12"/>
      <c r="S110" s="12"/>
      <c r="T110" s="12"/>
      <c r="U110" s="12"/>
      <c r="X110" s="26" t="s">
        <v>106</v>
      </c>
      <c r="Y110" s="26" t="s">
        <v>107</v>
      </c>
      <c r="Z110" s="26" t="s">
        <v>524</v>
      </c>
      <c r="AA110" s="26" t="s">
        <v>6</v>
      </c>
      <c r="AB110" s="26"/>
    </row>
    <row r="111" spans="1:28" s="14" customFormat="1">
      <c r="A111" s="13"/>
      <c r="B111" s="13" t="s">
        <v>3293</v>
      </c>
      <c r="C111" s="13" t="s">
        <v>3294</v>
      </c>
      <c r="D111" s="13" t="s">
        <v>556</v>
      </c>
      <c r="E111" s="36"/>
      <c r="F111" s="36"/>
      <c r="G111" s="36"/>
      <c r="H111" s="36"/>
      <c r="I111" s="4"/>
      <c r="J111" s="36"/>
      <c r="K111" s="4"/>
      <c r="L111" s="36"/>
      <c r="M111" s="4"/>
      <c r="N111" s="36"/>
      <c r="O111" s="4"/>
      <c r="P111" s="36"/>
      <c r="Q111" s="36"/>
      <c r="R111" s="36"/>
      <c r="S111" s="12"/>
      <c r="T111" s="12"/>
      <c r="U111" s="12"/>
      <c r="X111" s="26" t="s">
        <v>108</v>
      </c>
      <c r="Y111" s="26" t="s">
        <v>109</v>
      </c>
      <c r="Z111" s="26" t="s">
        <v>3892</v>
      </c>
      <c r="AA111" s="26" t="s">
        <v>26</v>
      </c>
      <c r="AB111" s="26"/>
    </row>
    <row r="112" spans="1:28" s="14" customFormat="1">
      <c r="A112" s="11"/>
      <c r="B112" s="11" t="s">
        <v>3374</v>
      </c>
      <c r="C112" s="11" t="s">
        <v>3375</v>
      </c>
      <c r="D112" s="11" t="s">
        <v>556</v>
      </c>
      <c r="E112" s="3"/>
      <c r="F112" s="36"/>
      <c r="G112" s="3"/>
      <c r="H112" s="3"/>
      <c r="I112" s="5" t="str">
        <f>IF(AND(ISNUMBER(I113),ISNUMBER(I114),ISNUMBER(I115),ISNUMBER(I116),ISNUMBER(I117)), (I113-I114-I115+I116)/I117, "")</f>
        <v/>
      </c>
      <c r="J112" s="3"/>
      <c r="K112" s="5" t="str">
        <f>IF(AND(ISNUMBER(K113),ISNUMBER(K114),ISNUMBER(K115),ISNUMBER(K116),ISNUMBER(K117)), (K113-K114-K115+K116)/K117, "")</f>
        <v/>
      </c>
      <c r="L112" s="3"/>
      <c r="M112" s="5" t="str">
        <f>IF(AND(ISNUMBER(M113),ISNUMBER(M114),ISNUMBER(M115),ISNUMBER(M116),ISNUMBER(M117)), (M113-M114-M115+M116)/M117, "")</f>
        <v/>
      </c>
      <c r="N112" s="3"/>
      <c r="O112" s="5" t="str">
        <f>IF(AND(ISNUMBER(O113),ISNUMBER(O114),ISNUMBER(O115),ISNUMBER(O116),ISNUMBER(O117)), (O113-O114-O115+O116)/O117, "")</f>
        <v/>
      </c>
      <c r="P112" s="12"/>
      <c r="Q112" s="12"/>
      <c r="R112" s="12"/>
      <c r="S112" s="12"/>
      <c r="T112" s="12"/>
      <c r="U112" s="12"/>
      <c r="X112" s="26" t="s">
        <v>474</v>
      </c>
      <c r="Y112" s="26" t="s">
        <v>475</v>
      </c>
      <c r="Z112" s="26" t="s">
        <v>525</v>
      </c>
      <c r="AA112" s="26" t="s">
        <v>442</v>
      </c>
      <c r="AB112" s="26"/>
    </row>
    <row r="113" spans="1:28" s="14" customFormat="1">
      <c r="A113" s="13"/>
      <c r="B113" s="13" t="s">
        <v>3381</v>
      </c>
      <c r="C113" s="13" t="s">
        <v>3382</v>
      </c>
      <c r="D113" s="13" t="s">
        <v>556</v>
      </c>
      <c r="E113" s="36"/>
      <c r="F113" s="36"/>
      <c r="G113" s="36"/>
      <c r="H113" s="36"/>
      <c r="I113" s="4"/>
      <c r="J113" s="36"/>
      <c r="K113" s="4"/>
      <c r="L113" s="36"/>
      <c r="M113" s="4"/>
      <c r="N113" s="36"/>
      <c r="O113" s="4"/>
      <c r="P113" s="36"/>
      <c r="Q113" s="36"/>
      <c r="R113" s="36"/>
      <c r="S113" s="12"/>
      <c r="T113" s="12"/>
      <c r="U113" s="12"/>
      <c r="X113" s="26" t="s">
        <v>476</v>
      </c>
      <c r="Y113" s="26" t="s">
        <v>477</v>
      </c>
      <c r="Z113" s="26" t="s">
        <v>3892</v>
      </c>
      <c r="AA113" s="26" t="s">
        <v>442</v>
      </c>
      <c r="AB113" s="26"/>
    </row>
    <row r="114" spans="1:28" s="14" customFormat="1">
      <c r="A114" s="13"/>
      <c r="B114" s="13" t="s">
        <v>3384</v>
      </c>
      <c r="C114" s="13" t="s">
        <v>3385</v>
      </c>
      <c r="D114" s="13" t="s">
        <v>556</v>
      </c>
      <c r="E114" s="36"/>
      <c r="F114" s="36"/>
      <c r="G114" s="36"/>
      <c r="H114" s="36"/>
      <c r="I114" s="4"/>
      <c r="J114" s="36"/>
      <c r="K114" s="4"/>
      <c r="L114" s="36"/>
      <c r="M114" s="4"/>
      <c r="N114" s="36"/>
      <c r="O114" s="4"/>
      <c r="P114" s="36"/>
      <c r="Q114" s="36"/>
      <c r="R114" s="36"/>
      <c r="S114" s="12"/>
      <c r="T114" s="12"/>
      <c r="U114" s="12"/>
      <c r="X114" s="26" t="s">
        <v>110</v>
      </c>
      <c r="Y114" s="26" t="s">
        <v>111</v>
      </c>
      <c r="Z114" s="26" t="s">
        <v>524</v>
      </c>
      <c r="AA114" s="26" t="s">
        <v>16</v>
      </c>
      <c r="AB114" s="26"/>
    </row>
    <row r="115" spans="1:28" s="14" customFormat="1">
      <c r="A115" s="13"/>
      <c r="B115" s="13" t="s">
        <v>3386</v>
      </c>
      <c r="C115" s="13" t="s">
        <v>3387</v>
      </c>
      <c r="D115" s="13" t="s">
        <v>556</v>
      </c>
      <c r="E115" s="36"/>
      <c r="F115" s="36"/>
      <c r="G115" s="36"/>
      <c r="H115" s="36"/>
      <c r="I115" s="4"/>
      <c r="J115" s="36"/>
      <c r="K115" s="4"/>
      <c r="L115" s="36"/>
      <c r="M115" s="4"/>
      <c r="N115" s="36"/>
      <c r="O115" s="4"/>
      <c r="P115" s="36"/>
      <c r="Q115" s="36"/>
      <c r="R115" s="36"/>
      <c r="S115" s="12"/>
      <c r="T115" s="12"/>
      <c r="U115" s="12"/>
      <c r="X115" s="26" t="s">
        <v>112</v>
      </c>
      <c r="Y115" s="26" t="s">
        <v>113</v>
      </c>
      <c r="Z115" s="26" t="s">
        <v>3892</v>
      </c>
      <c r="AA115" s="26" t="s">
        <v>23</v>
      </c>
      <c r="AB115" s="26"/>
    </row>
    <row r="116" spans="1:28" s="14" customFormat="1">
      <c r="A116" s="13"/>
      <c r="B116" s="13" t="s">
        <v>3389</v>
      </c>
      <c r="C116" s="13" t="s">
        <v>3390</v>
      </c>
      <c r="D116" s="13" t="s">
        <v>556</v>
      </c>
      <c r="E116" s="36"/>
      <c r="F116" s="36"/>
      <c r="G116" s="36"/>
      <c r="H116" s="36"/>
      <c r="I116" s="4"/>
      <c r="J116" s="36"/>
      <c r="K116" s="4"/>
      <c r="L116" s="36"/>
      <c r="M116" s="4"/>
      <c r="N116" s="36"/>
      <c r="O116" s="4"/>
      <c r="P116" s="36"/>
      <c r="Q116" s="36"/>
      <c r="R116" s="36"/>
      <c r="S116" s="12"/>
      <c r="T116" s="12"/>
      <c r="U116" s="12"/>
      <c r="X116" s="26" t="s">
        <v>114</v>
      </c>
      <c r="Y116" s="26" t="s">
        <v>115</v>
      </c>
      <c r="Z116" s="26" t="s">
        <v>524</v>
      </c>
      <c r="AA116" s="26" t="s">
        <v>11</v>
      </c>
      <c r="AB116" s="26"/>
    </row>
    <row r="117" spans="1:28" s="14" customFormat="1" ht="30">
      <c r="A117" s="13"/>
      <c r="B117" s="13" t="s">
        <v>3392</v>
      </c>
      <c r="C117" s="13" t="s">
        <v>3393</v>
      </c>
      <c r="D117" s="13" t="s">
        <v>556</v>
      </c>
      <c r="E117" s="36"/>
      <c r="F117" s="36"/>
      <c r="G117" s="36"/>
      <c r="H117" s="36"/>
      <c r="I117" s="4"/>
      <c r="J117" s="36"/>
      <c r="K117" s="4"/>
      <c r="L117" s="36"/>
      <c r="M117" s="4"/>
      <c r="N117" s="36"/>
      <c r="O117" s="4"/>
      <c r="P117" s="36"/>
      <c r="Q117" s="36"/>
      <c r="R117" s="36"/>
      <c r="S117" s="12"/>
      <c r="T117" s="12"/>
      <c r="U117" s="12"/>
      <c r="X117" s="26" t="s">
        <v>116</v>
      </c>
      <c r="Y117" s="26" t="s">
        <v>117</v>
      </c>
      <c r="Z117" s="26" t="s">
        <v>524</v>
      </c>
      <c r="AA117" s="26" t="s">
        <v>23</v>
      </c>
      <c r="AB117" s="26"/>
    </row>
    <row r="118" spans="1:28" s="14" customFormat="1">
      <c r="A118" s="11"/>
      <c r="B118" s="11" t="s">
        <v>3408</v>
      </c>
      <c r="C118" s="11" t="s">
        <v>3409</v>
      </c>
      <c r="D118" s="11" t="s">
        <v>556</v>
      </c>
      <c r="E118" s="3"/>
      <c r="F118" s="36"/>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6" t="s">
        <v>118</v>
      </c>
      <c r="Y118" s="26" t="s">
        <v>119</v>
      </c>
      <c r="Z118" s="26" t="s">
        <v>524</v>
      </c>
      <c r="AA118" s="26" t="s">
        <v>39</v>
      </c>
      <c r="AB118" s="26"/>
    </row>
    <row r="119" spans="1:28" s="14" customFormat="1">
      <c r="A119" s="13"/>
      <c r="B119" s="13" t="s">
        <v>3416</v>
      </c>
      <c r="C119" s="13" t="s">
        <v>3417</v>
      </c>
      <c r="D119" s="13" t="s">
        <v>556</v>
      </c>
      <c r="E119" s="36"/>
      <c r="F119" s="36"/>
      <c r="G119" s="36"/>
      <c r="H119" s="36"/>
      <c r="I119" s="4"/>
      <c r="J119" s="36"/>
      <c r="K119" s="4"/>
      <c r="L119" s="36"/>
      <c r="M119" s="4"/>
      <c r="N119" s="36"/>
      <c r="O119" s="4"/>
      <c r="P119" s="36"/>
      <c r="Q119" s="36"/>
      <c r="R119" s="36"/>
      <c r="S119" s="12"/>
      <c r="T119" s="12"/>
      <c r="U119" s="12"/>
      <c r="X119" s="26" t="s">
        <v>120</v>
      </c>
      <c r="Y119" s="26" t="s">
        <v>121</v>
      </c>
      <c r="Z119" s="26" t="s">
        <v>3892</v>
      </c>
      <c r="AA119" s="26" t="s">
        <v>23</v>
      </c>
      <c r="AB119" s="26"/>
    </row>
    <row r="120" spans="1:28" s="14" customFormat="1">
      <c r="A120" s="13"/>
      <c r="B120" s="13" t="s">
        <v>3418</v>
      </c>
      <c r="C120" s="13" t="s">
        <v>3419</v>
      </c>
      <c r="D120" s="13" t="s">
        <v>556</v>
      </c>
      <c r="E120" s="36"/>
      <c r="F120" s="36"/>
      <c r="G120" s="36"/>
      <c r="H120" s="36"/>
      <c r="I120" s="4"/>
      <c r="J120" s="36"/>
      <c r="K120" s="4"/>
      <c r="L120" s="36"/>
      <c r="M120" s="4"/>
      <c r="N120" s="36"/>
      <c r="O120" s="4"/>
      <c r="P120" s="36"/>
      <c r="Q120" s="36"/>
      <c r="R120" s="36"/>
      <c r="S120" s="12"/>
      <c r="T120" s="12"/>
      <c r="U120" s="12"/>
      <c r="X120" s="26" t="s">
        <v>122</v>
      </c>
      <c r="Y120" s="26" t="s">
        <v>123</v>
      </c>
      <c r="Z120" s="26" t="s">
        <v>524</v>
      </c>
      <c r="AA120" s="26" t="s">
        <v>6</v>
      </c>
      <c r="AB120" s="26"/>
    </row>
    <row r="121" spans="1:28" s="14" customFormat="1">
      <c r="A121" s="11"/>
      <c r="B121" s="11" t="s">
        <v>3421</v>
      </c>
      <c r="C121" s="11" t="s">
        <v>3422</v>
      </c>
      <c r="D121" s="11" t="s">
        <v>556</v>
      </c>
      <c r="E121" s="3"/>
      <c r="F121" s="36"/>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6" t="s">
        <v>124</v>
      </c>
      <c r="Y121" s="26" t="s">
        <v>125</v>
      </c>
      <c r="Z121" s="26" t="s">
        <v>525</v>
      </c>
      <c r="AA121" s="26" t="s">
        <v>11</v>
      </c>
      <c r="AB121" s="26"/>
    </row>
    <row r="122" spans="1:28" s="14" customFormat="1">
      <c r="A122" s="13"/>
      <c r="B122" s="13" t="s">
        <v>3427</v>
      </c>
      <c r="C122" s="13" t="s">
        <v>3417</v>
      </c>
      <c r="D122" s="13" t="s">
        <v>556</v>
      </c>
      <c r="E122" s="36"/>
      <c r="F122" s="36"/>
      <c r="G122" s="36"/>
      <c r="H122" s="36"/>
      <c r="I122" s="4"/>
      <c r="J122" s="36"/>
      <c r="K122" s="4"/>
      <c r="L122" s="36"/>
      <c r="M122" s="4"/>
      <c r="N122" s="36"/>
      <c r="O122" s="4"/>
      <c r="P122" s="36"/>
      <c r="Q122" s="36"/>
      <c r="R122" s="36"/>
      <c r="S122" s="12"/>
      <c r="T122" s="12"/>
      <c r="U122" s="12"/>
      <c r="X122" s="26" t="s">
        <v>126</v>
      </c>
      <c r="Y122" s="26" t="s">
        <v>127</v>
      </c>
      <c r="Z122" s="26" t="s">
        <v>524</v>
      </c>
      <c r="AA122" s="26" t="s">
        <v>26</v>
      </c>
      <c r="AB122" s="26"/>
    </row>
    <row r="123" spans="1:28" s="14" customFormat="1">
      <c r="A123" s="13"/>
      <c r="B123" s="13" t="s">
        <v>3428</v>
      </c>
      <c r="C123" s="13" t="s">
        <v>3406</v>
      </c>
      <c r="D123" s="13" t="s">
        <v>556</v>
      </c>
      <c r="E123" s="36"/>
      <c r="F123" s="36"/>
      <c r="G123" s="36"/>
      <c r="H123" s="36"/>
      <c r="I123" s="4"/>
      <c r="J123" s="36"/>
      <c r="K123" s="4"/>
      <c r="L123" s="36"/>
      <c r="M123" s="4"/>
      <c r="N123" s="36"/>
      <c r="O123" s="4"/>
      <c r="P123" s="36"/>
      <c r="Q123" s="36"/>
      <c r="R123" s="36"/>
      <c r="S123" s="12"/>
      <c r="T123" s="12"/>
      <c r="U123" s="12"/>
      <c r="X123" s="26" t="s">
        <v>128</v>
      </c>
      <c r="Y123" s="26" t="s">
        <v>129</v>
      </c>
      <c r="Z123" s="26" t="s">
        <v>525</v>
      </c>
      <c r="AA123" s="26" t="s">
        <v>11</v>
      </c>
      <c r="AB123" s="26"/>
    </row>
    <row r="124" spans="1:28" s="14" customFormat="1">
      <c r="A124" s="11"/>
      <c r="B124" s="11" t="s">
        <v>3499</v>
      </c>
      <c r="C124" s="11" t="s">
        <v>3500</v>
      </c>
      <c r="D124" s="11" t="s">
        <v>556</v>
      </c>
      <c r="E124" s="3"/>
      <c r="F124" s="36"/>
      <c r="G124" s="3"/>
      <c r="H124" s="3"/>
      <c r="I124" s="5" t="str">
        <f>IF(AND(ISNUMBER(I125),ISNUMBER(I126)), I125/I126*365, "")</f>
        <v/>
      </c>
      <c r="J124" s="3"/>
      <c r="K124" s="5" t="str">
        <f>IF(AND(ISNUMBER(K125),ISNUMBER(K126)), K125/K126*365, "")</f>
        <v/>
      </c>
      <c r="L124" s="3"/>
      <c r="M124" s="5" t="str">
        <f>IF(AND(ISNUMBER(M125),ISNUMBER(M126)), M125/M126*365, "")</f>
        <v/>
      </c>
      <c r="N124" s="3"/>
      <c r="O124" s="5" t="str">
        <f>IF(AND(ISNUMBER(O125),ISNUMBER(O126)), O125/O126*365, "")</f>
        <v/>
      </c>
      <c r="P124" s="12"/>
      <c r="Q124" s="12"/>
      <c r="R124" s="12"/>
      <c r="S124" s="12"/>
      <c r="T124" s="12"/>
      <c r="U124" s="12"/>
      <c r="X124" s="26" t="s">
        <v>130</v>
      </c>
      <c r="Y124" s="26" t="s">
        <v>131</v>
      </c>
      <c r="Z124" s="26" t="s">
        <v>524</v>
      </c>
      <c r="AA124" s="26" t="s">
        <v>11</v>
      </c>
      <c r="AB124" s="26"/>
    </row>
    <row r="125" spans="1:28" s="14" customFormat="1">
      <c r="A125" s="13"/>
      <c r="B125" s="13" t="s">
        <v>3506</v>
      </c>
      <c r="C125" s="13" t="s">
        <v>3507</v>
      </c>
      <c r="D125" s="13" t="s">
        <v>556</v>
      </c>
      <c r="E125" s="36"/>
      <c r="F125" s="36"/>
      <c r="G125" s="36"/>
      <c r="H125" s="36"/>
      <c r="I125" s="4"/>
      <c r="J125" s="36"/>
      <c r="K125" s="4"/>
      <c r="L125" s="36"/>
      <c r="M125" s="4"/>
      <c r="N125" s="36"/>
      <c r="O125" s="4"/>
      <c r="P125" s="36"/>
      <c r="Q125" s="36"/>
      <c r="R125" s="36"/>
      <c r="S125" s="12"/>
      <c r="T125" s="12"/>
      <c r="U125" s="12"/>
      <c r="X125" s="26" t="s">
        <v>132</v>
      </c>
      <c r="Y125" s="26" t="s">
        <v>133</v>
      </c>
      <c r="Z125" s="26" t="s">
        <v>524</v>
      </c>
      <c r="AA125" s="26" t="s">
        <v>11</v>
      </c>
      <c r="AB125" s="26"/>
    </row>
    <row r="126" spans="1:28" s="14" customFormat="1">
      <c r="A126" s="13"/>
      <c r="B126" s="13" t="s">
        <v>3509</v>
      </c>
      <c r="C126" s="13" t="s">
        <v>3510</v>
      </c>
      <c r="D126" s="13" t="s">
        <v>556</v>
      </c>
      <c r="E126" s="36"/>
      <c r="F126" s="36"/>
      <c r="G126" s="36"/>
      <c r="H126" s="36"/>
      <c r="I126" s="4"/>
      <c r="J126" s="36"/>
      <c r="K126" s="4"/>
      <c r="L126" s="36"/>
      <c r="M126" s="4"/>
      <c r="N126" s="36"/>
      <c r="O126" s="4"/>
      <c r="P126" s="36"/>
      <c r="Q126" s="36"/>
      <c r="R126" s="36"/>
      <c r="S126" s="12"/>
      <c r="T126" s="12"/>
      <c r="U126" s="12"/>
      <c r="X126" s="26" t="s">
        <v>134</v>
      </c>
      <c r="Y126" s="26" t="s">
        <v>135</v>
      </c>
      <c r="Z126" s="26" t="s">
        <v>524</v>
      </c>
      <c r="AA126" s="26" t="s">
        <v>16</v>
      </c>
      <c r="AB126" s="26"/>
    </row>
    <row r="127" spans="1:28" s="14" customFormat="1">
      <c r="A127" s="13"/>
      <c r="B127" s="13" t="s">
        <v>4805</v>
      </c>
      <c r="C127" s="13" t="s">
        <v>3513</v>
      </c>
      <c r="D127" s="13" t="s">
        <v>556</v>
      </c>
      <c r="E127" s="36"/>
      <c r="F127" s="36"/>
      <c r="G127" s="36"/>
      <c r="H127" s="36"/>
      <c r="I127" s="4"/>
      <c r="J127" s="36"/>
      <c r="K127" s="4"/>
      <c r="L127" s="36"/>
      <c r="M127" s="4"/>
      <c r="N127" s="36"/>
      <c r="O127" s="4"/>
      <c r="P127" s="36"/>
      <c r="Q127" s="36"/>
      <c r="R127" s="36"/>
      <c r="S127" s="12"/>
      <c r="T127" s="12"/>
      <c r="U127" s="12"/>
      <c r="X127" s="26" t="s">
        <v>136</v>
      </c>
      <c r="Y127" s="26" t="s">
        <v>137</v>
      </c>
      <c r="Z127" s="26" t="s">
        <v>524</v>
      </c>
      <c r="AA127" s="26" t="s">
        <v>16</v>
      </c>
      <c r="AB127" s="26"/>
    </row>
    <row r="128" spans="1:28" s="14" customFormat="1" ht="30">
      <c r="A128" s="11"/>
      <c r="B128" s="11" t="s">
        <v>3535</v>
      </c>
      <c r="C128" s="11" t="s">
        <v>3536</v>
      </c>
      <c r="D128" s="11" t="s">
        <v>556</v>
      </c>
      <c r="E128" s="3"/>
      <c r="F128" s="36"/>
      <c r="G128" s="3"/>
      <c r="H128" s="3"/>
      <c r="I128" s="5" t="str">
        <f>IF(AND(ISNUMBER(I129),ISNUMBER(I130),ISNUMBER(I131)), (I129+I130)/I131, "")</f>
        <v/>
      </c>
      <c r="J128" s="3"/>
      <c r="K128" s="5" t="str">
        <f>IF(AND(ISNUMBER(K129),ISNUMBER(K130),ISNUMBER(K131)), (K129+K130)/K131, "")</f>
        <v/>
      </c>
      <c r="L128" s="3"/>
      <c r="M128" s="5" t="str">
        <f>IF(AND(ISNUMBER(M129),ISNUMBER(M130),ISNUMBER(M131)), (M129+M130)/M131, "")</f>
        <v/>
      </c>
      <c r="N128" s="3"/>
      <c r="O128" s="5" t="str">
        <f>IF(AND(ISNUMBER(O129),ISNUMBER(O130),ISNUMBER(O131)), (O129+O130)/O131, "")</f>
        <v/>
      </c>
      <c r="P128" s="12"/>
      <c r="Q128" s="12"/>
      <c r="R128" s="12"/>
      <c r="S128" s="12"/>
      <c r="T128" s="12"/>
      <c r="U128" s="12"/>
      <c r="X128" s="26" t="s">
        <v>138</v>
      </c>
      <c r="Y128" s="26" t="s">
        <v>139</v>
      </c>
      <c r="Z128" s="26" t="s">
        <v>3892</v>
      </c>
      <c r="AA128" s="26" t="s">
        <v>39</v>
      </c>
      <c r="AB128" s="26"/>
    </row>
    <row r="129" spans="1:28" s="14" customFormat="1">
      <c r="A129" s="13"/>
      <c r="B129" s="13" t="s">
        <v>3541</v>
      </c>
      <c r="C129" s="13" t="s">
        <v>3542</v>
      </c>
      <c r="D129" s="13" t="s">
        <v>556</v>
      </c>
      <c r="E129" s="36"/>
      <c r="F129" s="36"/>
      <c r="G129" s="36"/>
      <c r="H129" s="36"/>
      <c r="I129" s="4"/>
      <c r="J129" s="36"/>
      <c r="K129" s="4"/>
      <c r="L129" s="36"/>
      <c r="M129" s="4"/>
      <c r="N129" s="36"/>
      <c r="O129" s="4"/>
      <c r="P129" s="36"/>
      <c r="Q129" s="36"/>
      <c r="R129" s="36"/>
      <c r="S129" s="12"/>
      <c r="T129" s="12"/>
      <c r="U129" s="12"/>
      <c r="X129" s="26" t="s">
        <v>140</v>
      </c>
      <c r="Y129" s="26" t="s">
        <v>141</v>
      </c>
      <c r="Z129" s="26" t="s">
        <v>525</v>
      </c>
      <c r="AA129" s="26" t="s">
        <v>16</v>
      </c>
      <c r="AB129" s="26"/>
    </row>
    <row r="130" spans="1:28" s="14" customFormat="1">
      <c r="A130" s="13"/>
      <c r="B130" s="13" t="s">
        <v>3544</v>
      </c>
      <c r="C130" s="13" t="s">
        <v>3545</v>
      </c>
      <c r="D130" s="13" t="s">
        <v>556</v>
      </c>
      <c r="E130" s="36"/>
      <c r="F130" s="36"/>
      <c r="G130" s="36"/>
      <c r="H130" s="36"/>
      <c r="I130" s="4"/>
      <c r="J130" s="36"/>
      <c r="K130" s="4"/>
      <c r="L130" s="36"/>
      <c r="M130" s="4"/>
      <c r="N130" s="36"/>
      <c r="O130" s="4"/>
      <c r="P130" s="36"/>
      <c r="Q130" s="36"/>
      <c r="R130" s="36"/>
      <c r="S130" s="12"/>
      <c r="T130" s="12"/>
      <c r="U130" s="12"/>
      <c r="X130" s="26" t="s">
        <v>142</v>
      </c>
      <c r="Y130" s="26" t="s">
        <v>143</v>
      </c>
      <c r="Z130" s="26" t="s">
        <v>524</v>
      </c>
      <c r="AA130" s="26" t="s">
        <v>6</v>
      </c>
      <c r="AB130" s="26"/>
    </row>
    <row r="131" spans="1:28" s="14" customFormat="1">
      <c r="A131" s="13"/>
      <c r="B131" s="13" t="s">
        <v>3547</v>
      </c>
      <c r="C131" s="13" t="s">
        <v>3548</v>
      </c>
      <c r="D131" s="13" t="s">
        <v>556</v>
      </c>
      <c r="E131" s="36"/>
      <c r="F131" s="36"/>
      <c r="G131" s="36"/>
      <c r="H131" s="36"/>
      <c r="I131" s="4"/>
      <c r="J131" s="36"/>
      <c r="K131" s="4"/>
      <c r="L131" s="36"/>
      <c r="M131" s="4"/>
      <c r="N131" s="36"/>
      <c r="O131" s="4"/>
      <c r="P131" s="36"/>
      <c r="Q131" s="36"/>
      <c r="R131" s="36"/>
      <c r="S131" s="12"/>
      <c r="T131" s="12"/>
      <c r="U131" s="12"/>
      <c r="X131" s="26" t="s">
        <v>144</v>
      </c>
      <c r="Y131" s="26" t="s">
        <v>145</v>
      </c>
      <c r="Z131" s="26" t="s">
        <v>525</v>
      </c>
      <c r="AA131" s="26" t="s">
        <v>6</v>
      </c>
      <c r="AB131" s="26"/>
    </row>
    <row r="132" spans="1:28" s="14" customFormat="1">
      <c r="A132" s="11"/>
      <c r="B132" s="11" t="s">
        <v>3654</v>
      </c>
      <c r="C132" s="11" t="s">
        <v>3655</v>
      </c>
      <c r="D132" s="11" t="s">
        <v>556</v>
      </c>
      <c r="E132" s="3"/>
      <c r="F132" s="36"/>
      <c r="G132" s="3"/>
      <c r="H132" s="3"/>
      <c r="I132" s="5" t="str">
        <f>IF(AND(ISNUMBER(I133),ISNUMBER(I134)), I133/I134, "")</f>
        <v/>
      </c>
      <c r="J132" s="3"/>
      <c r="K132" s="5" t="str">
        <f>IF(AND(ISNUMBER(K133),ISNUMBER(K134)), K133/K134, "")</f>
        <v/>
      </c>
      <c r="L132" s="3"/>
      <c r="M132" s="5" t="str">
        <f>IF(AND(ISNUMBER(M133),ISNUMBER(M134)), M133/M134, "")</f>
        <v/>
      </c>
      <c r="N132" s="3"/>
      <c r="O132" s="5" t="str">
        <f>IF(AND(ISNUMBER(O133),ISNUMBER(O134)), O133/O134, "")</f>
        <v/>
      </c>
      <c r="P132" s="12"/>
      <c r="Q132" s="12"/>
      <c r="R132" s="12"/>
      <c r="S132" s="12"/>
      <c r="T132" s="12"/>
      <c r="U132" s="12"/>
      <c r="X132" s="26" t="s">
        <v>146</v>
      </c>
      <c r="Y132" s="26" t="s">
        <v>147</v>
      </c>
      <c r="Z132" s="26" t="s">
        <v>524</v>
      </c>
      <c r="AA132" s="26" t="s">
        <v>11</v>
      </c>
      <c r="AB132" s="26"/>
    </row>
    <row r="133" spans="1:28" s="14" customFormat="1">
      <c r="A133" s="13"/>
      <c r="B133" s="13" t="s">
        <v>3663</v>
      </c>
      <c r="C133" s="13" t="s">
        <v>3664</v>
      </c>
      <c r="D133" s="13" t="s">
        <v>556</v>
      </c>
      <c r="E133" s="36"/>
      <c r="F133" s="36"/>
      <c r="G133" s="36"/>
      <c r="H133" s="36"/>
      <c r="I133" s="4"/>
      <c r="J133" s="36"/>
      <c r="K133" s="4"/>
      <c r="L133" s="36"/>
      <c r="M133" s="4"/>
      <c r="N133" s="36"/>
      <c r="O133" s="4"/>
      <c r="P133" s="36"/>
      <c r="Q133" s="36"/>
      <c r="R133" s="36"/>
      <c r="S133" s="12"/>
      <c r="T133" s="12"/>
      <c r="U133" s="12"/>
      <c r="X133" s="26" t="s">
        <v>148</v>
      </c>
      <c r="Y133" s="26" t="s">
        <v>149</v>
      </c>
      <c r="Z133" s="26" t="s">
        <v>524</v>
      </c>
      <c r="AA133" s="26" t="s">
        <v>39</v>
      </c>
      <c r="AB133" s="26"/>
    </row>
    <row r="134" spans="1:28" s="14" customFormat="1">
      <c r="A134" s="13"/>
      <c r="B134" s="13" t="s">
        <v>3668</v>
      </c>
      <c r="C134" s="13" t="s">
        <v>3669</v>
      </c>
      <c r="D134" s="13" t="s">
        <v>556</v>
      </c>
      <c r="E134" s="36"/>
      <c r="F134" s="36"/>
      <c r="G134" s="36"/>
      <c r="H134" s="36"/>
      <c r="I134" s="4"/>
      <c r="J134" s="36"/>
      <c r="K134" s="4"/>
      <c r="L134" s="36"/>
      <c r="M134" s="4"/>
      <c r="N134" s="36"/>
      <c r="O134" s="4"/>
      <c r="P134" s="36"/>
      <c r="Q134" s="36"/>
      <c r="R134" s="36"/>
      <c r="S134" s="12"/>
      <c r="T134" s="12"/>
      <c r="U134" s="12"/>
      <c r="X134" s="26" t="s">
        <v>150</v>
      </c>
      <c r="Y134" s="26" t="s">
        <v>151</v>
      </c>
      <c r="Z134" s="26" t="s">
        <v>524</v>
      </c>
      <c r="AA134" s="26" t="s">
        <v>6</v>
      </c>
      <c r="AB134" s="26"/>
    </row>
    <row r="135" spans="1:28" s="14" customFormat="1">
      <c r="A135" s="11"/>
      <c r="B135" s="11" t="s">
        <v>3671</v>
      </c>
      <c r="C135" s="11" t="s">
        <v>3672</v>
      </c>
      <c r="D135" s="11" t="s">
        <v>556</v>
      </c>
      <c r="E135" s="3"/>
      <c r="F135" s="36"/>
      <c r="G135" s="3"/>
      <c r="H135" s="3"/>
      <c r="I135" s="5" t="str">
        <f>IF(AND(ISNUMBER(I136),ISNUMBER(I137)), I136/I137, "")</f>
        <v/>
      </c>
      <c r="J135" s="3"/>
      <c r="K135" s="5" t="str">
        <f>IF(AND(ISNUMBER(K136),ISNUMBER(K137)), K136/K137, "")</f>
        <v/>
      </c>
      <c r="L135" s="3"/>
      <c r="M135" s="5" t="str">
        <f>IF(AND(ISNUMBER(M136),ISNUMBER(M137)), M136/M137, "")</f>
        <v/>
      </c>
      <c r="N135" s="3"/>
      <c r="O135" s="5" t="str">
        <f>IF(AND(ISNUMBER(O136),ISNUMBER(O137)), O136/O137, "")</f>
        <v/>
      </c>
      <c r="P135" s="12"/>
      <c r="Q135" s="12"/>
      <c r="R135" s="12"/>
      <c r="S135" s="12"/>
      <c r="T135" s="12"/>
      <c r="U135" s="12"/>
      <c r="X135" s="26" t="s">
        <v>152</v>
      </c>
      <c r="Y135" s="26" t="s">
        <v>153</v>
      </c>
      <c r="Z135" s="26" t="s">
        <v>524</v>
      </c>
      <c r="AA135" s="26" t="s">
        <v>26</v>
      </c>
      <c r="AB135" s="26"/>
    </row>
    <row r="136" spans="1:28" s="14" customFormat="1">
      <c r="A136" s="13"/>
      <c r="B136" s="13" t="s">
        <v>3678</v>
      </c>
      <c r="C136" s="13" t="s">
        <v>3679</v>
      </c>
      <c r="D136" s="13" t="s">
        <v>556</v>
      </c>
      <c r="E136" s="36"/>
      <c r="F136" s="36"/>
      <c r="G136" s="36"/>
      <c r="H136" s="36"/>
      <c r="I136" s="4"/>
      <c r="J136" s="36"/>
      <c r="K136" s="4"/>
      <c r="L136" s="36"/>
      <c r="M136" s="4"/>
      <c r="N136" s="36"/>
      <c r="O136" s="4"/>
      <c r="P136" s="36"/>
      <c r="Q136" s="36"/>
      <c r="R136" s="36"/>
      <c r="S136" s="12"/>
      <c r="T136" s="12"/>
      <c r="U136" s="12"/>
      <c r="X136" s="26" t="s">
        <v>154</v>
      </c>
      <c r="Y136" s="26" t="s">
        <v>155</v>
      </c>
      <c r="Z136" s="26" t="s">
        <v>524</v>
      </c>
      <c r="AA136" s="26" t="s">
        <v>6</v>
      </c>
      <c r="AB136" s="26"/>
    </row>
    <row r="137" spans="1:28" s="14" customFormat="1">
      <c r="A137" s="13"/>
      <c r="B137" s="13" t="s">
        <v>3681</v>
      </c>
      <c r="C137" s="13" t="s">
        <v>3682</v>
      </c>
      <c r="D137" s="13" t="s">
        <v>556</v>
      </c>
      <c r="E137" s="36"/>
      <c r="F137" s="36"/>
      <c r="G137" s="36"/>
      <c r="H137" s="36"/>
      <c r="I137" s="4"/>
      <c r="J137" s="36"/>
      <c r="K137" s="4"/>
      <c r="L137" s="36"/>
      <c r="M137" s="4"/>
      <c r="N137" s="36"/>
      <c r="O137" s="4"/>
      <c r="P137" s="36"/>
      <c r="Q137" s="36"/>
      <c r="R137" s="36"/>
      <c r="S137" s="12"/>
      <c r="T137" s="12"/>
      <c r="U137" s="12"/>
      <c r="X137" s="26" t="s">
        <v>156</v>
      </c>
      <c r="Y137" s="26" t="s">
        <v>157</v>
      </c>
      <c r="Z137" s="26" t="s">
        <v>524</v>
      </c>
      <c r="AA137" s="26" t="s">
        <v>6</v>
      </c>
      <c r="AB137" s="26"/>
    </row>
    <row r="138" spans="1:28" s="14" customFormat="1">
      <c r="A138" s="11"/>
      <c r="B138" s="11" t="s">
        <v>3712</v>
      </c>
      <c r="C138" s="11" t="s">
        <v>3713</v>
      </c>
      <c r="D138" s="11" t="s">
        <v>556</v>
      </c>
      <c r="E138" s="3"/>
      <c r="F138" s="36"/>
      <c r="G138" s="3"/>
      <c r="H138" s="3"/>
      <c r="I138" s="5" t="str">
        <f>IF(AND(ISNUMBER(I139),ISNUMBER(I140),ISNUMBER(I141)), (I139-I140)/I141*365, "")</f>
        <v/>
      </c>
      <c r="J138" s="3"/>
      <c r="K138" s="5" t="str">
        <f>IF(AND(ISNUMBER(K139),ISNUMBER(K140),ISNUMBER(K141)), (K139-K140)/K141*365, "")</f>
        <v/>
      </c>
      <c r="L138" s="3"/>
      <c r="M138" s="5" t="str">
        <f>IF(AND(ISNUMBER(M139),ISNUMBER(M140),ISNUMBER(M141)), (M139-M140)/M141*365, "")</f>
        <v/>
      </c>
      <c r="N138" s="3"/>
      <c r="O138" s="5" t="str">
        <f>IF(AND(ISNUMBER(O139),ISNUMBER(O140),ISNUMBER(O141)), (O139-O140)/O141*365, "")</f>
        <v/>
      </c>
      <c r="P138" s="12"/>
      <c r="Q138" s="12"/>
      <c r="R138" s="12"/>
      <c r="S138" s="12"/>
      <c r="T138" s="12"/>
      <c r="U138" s="12"/>
      <c r="X138" s="26" t="s">
        <v>158</v>
      </c>
      <c r="Y138" s="26" t="s">
        <v>159</v>
      </c>
      <c r="Z138" s="26" t="s">
        <v>524</v>
      </c>
      <c r="AA138" s="26" t="s">
        <v>6</v>
      </c>
      <c r="AB138" s="26"/>
    </row>
    <row r="139" spans="1:28" s="14" customFormat="1">
      <c r="A139" s="13"/>
      <c r="B139" s="13" t="s">
        <v>3718</v>
      </c>
      <c r="C139" s="13" t="s">
        <v>3719</v>
      </c>
      <c r="D139" s="13" t="s">
        <v>556</v>
      </c>
      <c r="E139" s="36"/>
      <c r="F139" s="36"/>
      <c r="G139" s="36"/>
      <c r="H139" s="36"/>
      <c r="I139" s="4"/>
      <c r="J139" s="36"/>
      <c r="K139" s="4"/>
      <c r="L139" s="36"/>
      <c r="M139" s="4"/>
      <c r="N139" s="36"/>
      <c r="O139" s="4"/>
      <c r="P139" s="36"/>
      <c r="Q139" s="36"/>
      <c r="R139" s="36"/>
      <c r="S139" s="12"/>
      <c r="T139" s="12"/>
      <c r="U139" s="12"/>
      <c r="X139" s="26" t="s">
        <v>160</v>
      </c>
      <c r="Y139" s="26" t="s">
        <v>161</v>
      </c>
      <c r="Z139" s="26" t="s">
        <v>524</v>
      </c>
      <c r="AA139" s="26" t="s">
        <v>39</v>
      </c>
      <c r="AB139" s="26"/>
    </row>
    <row r="140" spans="1:28" s="14" customFormat="1">
      <c r="A140" s="13"/>
      <c r="B140" s="13" t="s">
        <v>3721</v>
      </c>
      <c r="C140" s="13" t="s">
        <v>3722</v>
      </c>
      <c r="D140" s="13" t="s">
        <v>556</v>
      </c>
      <c r="E140" s="36"/>
      <c r="F140" s="36"/>
      <c r="G140" s="36"/>
      <c r="H140" s="36"/>
      <c r="I140" s="4"/>
      <c r="J140" s="36"/>
      <c r="K140" s="4"/>
      <c r="L140" s="36"/>
      <c r="M140" s="4"/>
      <c r="N140" s="36"/>
      <c r="O140" s="4"/>
      <c r="P140" s="36"/>
      <c r="Q140" s="36"/>
      <c r="R140" s="36"/>
      <c r="S140" s="12"/>
      <c r="T140" s="12"/>
      <c r="U140" s="12"/>
      <c r="X140" s="26" t="s">
        <v>162</v>
      </c>
      <c r="Y140" s="26" t="s">
        <v>163</v>
      </c>
      <c r="Z140" s="26" t="s">
        <v>524</v>
      </c>
      <c r="AA140" s="26" t="s">
        <v>6</v>
      </c>
      <c r="AB140" s="26"/>
    </row>
    <row r="141" spans="1:28" s="14" customFormat="1">
      <c r="A141" s="13"/>
      <c r="B141" s="13" t="s">
        <v>3724</v>
      </c>
      <c r="C141" s="13" t="s">
        <v>3725</v>
      </c>
      <c r="D141" s="13" t="s">
        <v>556</v>
      </c>
      <c r="E141" s="36"/>
      <c r="F141" s="36"/>
      <c r="G141" s="36"/>
      <c r="H141" s="36"/>
      <c r="I141" s="4"/>
      <c r="J141" s="36"/>
      <c r="K141" s="4"/>
      <c r="L141" s="36"/>
      <c r="M141" s="4"/>
      <c r="N141" s="36"/>
      <c r="O141" s="4"/>
      <c r="P141" s="36"/>
      <c r="Q141" s="36"/>
      <c r="R141" s="36"/>
      <c r="S141" s="12"/>
      <c r="T141" s="12"/>
      <c r="U141" s="12"/>
      <c r="X141" s="26" t="s">
        <v>164</v>
      </c>
      <c r="Y141" s="26" t="s">
        <v>165</v>
      </c>
      <c r="Z141" s="26" t="s">
        <v>525</v>
      </c>
      <c r="AA141" s="26" t="s">
        <v>11</v>
      </c>
      <c r="AB141" s="26"/>
    </row>
    <row r="142" spans="1:28" s="14" customFormat="1">
      <c r="A142" s="13"/>
      <c r="B142" s="13" t="s">
        <v>3727</v>
      </c>
      <c r="C142" s="13" t="s">
        <v>3728</v>
      </c>
      <c r="D142" s="13" t="s">
        <v>556</v>
      </c>
      <c r="E142" s="36"/>
      <c r="F142" s="36"/>
      <c r="G142" s="36"/>
      <c r="H142" s="36"/>
      <c r="I142" s="4"/>
      <c r="J142" s="36"/>
      <c r="K142" s="4"/>
      <c r="L142" s="36"/>
      <c r="M142" s="4"/>
      <c r="N142" s="36"/>
      <c r="O142" s="4"/>
      <c r="P142" s="36"/>
      <c r="Q142" s="36"/>
      <c r="R142" s="36"/>
      <c r="S142" s="12"/>
      <c r="T142" s="12"/>
      <c r="U142" s="12"/>
      <c r="X142" s="26" t="s">
        <v>166</v>
      </c>
      <c r="Y142" s="26" t="s">
        <v>167</v>
      </c>
      <c r="Z142" s="26" t="s">
        <v>3892</v>
      </c>
      <c r="AA142" s="26" t="s">
        <v>16</v>
      </c>
      <c r="AB142" s="26"/>
    </row>
    <row r="143" spans="1:28" s="14" customFormat="1">
      <c r="A143" s="11"/>
      <c r="B143" s="11" t="s">
        <v>3730</v>
      </c>
      <c r="C143" s="11" t="s">
        <v>3731</v>
      </c>
      <c r="D143" s="11" t="s">
        <v>556</v>
      </c>
      <c r="E143" s="3"/>
      <c r="F143" s="36"/>
      <c r="G143" s="3"/>
      <c r="H143" s="3"/>
      <c r="I143" s="5" t="str">
        <f>IF(AND(ISNUMBER(I144),ISNUMBER(I145),ISNUMBER(I146),ISNUMBER(I147)), (I144+I145-I146-I147)/I145, "")</f>
        <v/>
      </c>
      <c r="J143" s="3"/>
      <c r="K143" s="5" t="str">
        <f>IF(AND(ISNUMBER(K144),ISNUMBER(K145),ISNUMBER(K146),ISNUMBER(K147)), (K144+K145-K146-K147)/K145, "")</f>
        <v/>
      </c>
      <c r="L143" s="3"/>
      <c r="M143" s="5" t="str">
        <f>IF(AND(ISNUMBER(M144),ISNUMBER(M145),ISNUMBER(M146),ISNUMBER(M147)), (M144+M145-M146-M147)/M145, "")</f>
        <v/>
      </c>
      <c r="N143" s="3"/>
      <c r="O143" s="5" t="str">
        <f>IF(AND(ISNUMBER(O144),ISNUMBER(O145),ISNUMBER(O146),ISNUMBER(O147)), (O144+O145-O146-O147)/O145, "")</f>
        <v/>
      </c>
      <c r="P143" s="12"/>
      <c r="Q143" s="12"/>
      <c r="R143" s="12"/>
      <c r="S143" s="12"/>
      <c r="T143" s="12"/>
      <c r="U143" s="12"/>
      <c r="X143" s="26" t="s">
        <v>168</v>
      </c>
      <c r="Y143" s="26" t="s">
        <v>169</v>
      </c>
      <c r="Z143" s="26" t="s">
        <v>524</v>
      </c>
      <c r="AA143" s="26" t="s">
        <v>26</v>
      </c>
      <c r="AB143" s="26"/>
    </row>
    <row r="144" spans="1:28" s="14" customFormat="1">
      <c r="A144" s="13"/>
      <c r="B144" s="13" t="s">
        <v>3736</v>
      </c>
      <c r="C144" s="13" t="s">
        <v>3737</v>
      </c>
      <c r="D144" s="13" t="s">
        <v>556</v>
      </c>
      <c r="E144" s="36"/>
      <c r="F144" s="36"/>
      <c r="G144" s="36"/>
      <c r="H144" s="36"/>
      <c r="I144" s="4"/>
      <c r="J144" s="36"/>
      <c r="K144" s="4"/>
      <c r="L144" s="36"/>
      <c r="M144" s="4"/>
      <c r="N144" s="36"/>
      <c r="O144" s="4"/>
      <c r="P144" s="36"/>
      <c r="Q144" s="36"/>
      <c r="R144" s="36"/>
      <c r="S144" s="12"/>
      <c r="T144" s="12"/>
      <c r="U144" s="12"/>
      <c r="X144" s="26" t="s">
        <v>170</v>
      </c>
      <c r="Y144" s="26" t="s">
        <v>171</v>
      </c>
      <c r="Z144" s="26" t="s">
        <v>524</v>
      </c>
      <c r="AA144" s="26" t="s">
        <v>62</v>
      </c>
      <c r="AB144" s="26"/>
    </row>
    <row r="145" spans="1:28" s="14" customFormat="1">
      <c r="A145" s="13"/>
      <c r="B145" s="13" t="s">
        <v>3739</v>
      </c>
      <c r="C145" s="13" t="s">
        <v>3740</v>
      </c>
      <c r="D145" s="13" t="s">
        <v>556</v>
      </c>
      <c r="E145" s="36"/>
      <c r="F145" s="36"/>
      <c r="G145" s="36"/>
      <c r="H145" s="36"/>
      <c r="I145" s="4"/>
      <c r="J145" s="36"/>
      <c r="K145" s="4"/>
      <c r="L145" s="36"/>
      <c r="M145" s="4"/>
      <c r="N145" s="36"/>
      <c r="O145" s="4"/>
      <c r="P145" s="36"/>
      <c r="Q145" s="36"/>
      <c r="R145" s="36"/>
      <c r="S145" s="12"/>
      <c r="T145" s="12"/>
      <c r="U145" s="12"/>
      <c r="X145" s="26" t="s">
        <v>172</v>
      </c>
      <c r="Y145" s="26" t="s">
        <v>173</v>
      </c>
      <c r="Z145" s="26" t="s">
        <v>524</v>
      </c>
      <c r="AA145" s="26" t="s">
        <v>16</v>
      </c>
      <c r="AB145" s="26"/>
    </row>
    <row r="146" spans="1:28" s="14" customFormat="1">
      <c r="A146" s="13"/>
      <c r="B146" s="13" t="s">
        <v>3741</v>
      </c>
      <c r="C146" s="13" t="s">
        <v>3742</v>
      </c>
      <c r="D146" s="13" t="s">
        <v>556</v>
      </c>
      <c r="E146" s="36"/>
      <c r="F146" s="36"/>
      <c r="G146" s="36"/>
      <c r="H146" s="36"/>
      <c r="I146" s="4"/>
      <c r="J146" s="36"/>
      <c r="K146" s="4"/>
      <c r="L146" s="36"/>
      <c r="M146" s="4"/>
      <c r="N146" s="36"/>
      <c r="O146" s="4"/>
      <c r="P146" s="36"/>
      <c r="Q146" s="36"/>
      <c r="R146" s="36"/>
      <c r="S146" s="12"/>
      <c r="T146" s="12"/>
      <c r="U146" s="12"/>
      <c r="X146" s="26" t="s">
        <v>174</v>
      </c>
      <c r="Y146" s="26" t="s">
        <v>175</v>
      </c>
      <c r="Z146" s="26" t="s">
        <v>524</v>
      </c>
      <c r="AA146" s="26" t="s">
        <v>16</v>
      </c>
      <c r="AB146" s="26"/>
    </row>
    <row r="147" spans="1:28" s="14" customFormat="1">
      <c r="A147" s="13"/>
      <c r="B147" s="13" t="s">
        <v>3744</v>
      </c>
      <c r="C147" s="13" t="s">
        <v>3745</v>
      </c>
      <c r="D147" s="13" t="s">
        <v>556</v>
      </c>
      <c r="E147" s="36"/>
      <c r="F147" s="36"/>
      <c r="G147" s="36"/>
      <c r="H147" s="36"/>
      <c r="I147" s="4"/>
      <c r="J147" s="36"/>
      <c r="K147" s="4"/>
      <c r="L147" s="36"/>
      <c r="M147" s="4"/>
      <c r="N147" s="36"/>
      <c r="O147" s="4"/>
      <c r="P147" s="36"/>
      <c r="Q147" s="36"/>
      <c r="R147" s="36"/>
      <c r="S147" s="12"/>
      <c r="T147" s="12"/>
      <c r="U147" s="12"/>
      <c r="X147" s="26" t="s">
        <v>176</v>
      </c>
      <c r="Y147" s="26" t="s">
        <v>177</v>
      </c>
      <c r="Z147" s="26" t="s">
        <v>3892</v>
      </c>
      <c r="AA147" s="26" t="s">
        <v>11</v>
      </c>
      <c r="AB147" s="26"/>
    </row>
    <row r="148" spans="1:28" s="14" customFormat="1" ht="15.75">
      <c r="A148" s="47"/>
      <c r="B148" s="9" t="s">
        <v>556</v>
      </c>
      <c r="C148" s="9" t="s">
        <v>4682</v>
      </c>
      <c r="D148" s="10" t="s">
        <v>556</v>
      </c>
      <c r="E148" s="10"/>
      <c r="F148" s="10"/>
      <c r="G148" s="10"/>
      <c r="H148" s="10"/>
      <c r="I148" s="10"/>
      <c r="J148" s="10"/>
      <c r="K148" s="10"/>
      <c r="L148" s="10"/>
      <c r="M148" s="10"/>
      <c r="N148" s="10"/>
      <c r="O148" s="10"/>
      <c r="P148" s="10"/>
      <c r="Q148" s="10"/>
      <c r="R148" s="10"/>
      <c r="S148" s="10"/>
      <c r="T148" s="10"/>
      <c r="U148" s="10"/>
      <c r="X148" s="26" t="s">
        <v>178</v>
      </c>
      <c r="Y148" s="26" t="s">
        <v>179</v>
      </c>
      <c r="Z148" s="26" t="s">
        <v>524</v>
      </c>
      <c r="AA148" s="26" t="s">
        <v>26</v>
      </c>
      <c r="AB148" s="26"/>
    </row>
    <row r="149" spans="1:28" s="14" customFormat="1">
      <c r="A149" s="11"/>
      <c r="B149" s="11" t="s">
        <v>4683</v>
      </c>
      <c r="C149" s="11" t="s">
        <v>3968</v>
      </c>
      <c r="D149" s="11" t="s">
        <v>556</v>
      </c>
      <c r="E149" s="3"/>
      <c r="F149" s="36"/>
      <c r="G149" s="36"/>
      <c r="H149" s="36"/>
      <c r="I149" s="4"/>
      <c r="J149" s="36"/>
      <c r="K149" s="4"/>
      <c r="L149" s="36"/>
      <c r="M149" s="4"/>
      <c r="N149" s="36"/>
      <c r="O149" s="4"/>
      <c r="P149" s="36"/>
      <c r="Q149" s="36"/>
      <c r="R149" s="36"/>
      <c r="S149" s="36"/>
      <c r="T149" s="36"/>
      <c r="U149" s="36"/>
      <c r="X149" s="26" t="s">
        <v>180</v>
      </c>
      <c r="Y149" s="26" t="s">
        <v>181</v>
      </c>
      <c r="Z149" s="26" t="s">
        <v>524</v>
      </c>
      <c r="AA149" s="26" t="s">
        <v>26</v>
      </c>
      <c r="AB149" s="26"/>
    </row>
    <row r="150" spans="1:28" s="14" customFormat="1">
      <c r="A150" s="11"/>
      <c r="B150" s="11" t="s">
        <v>4684</v>
      </c>
      <c r="C150" s="11" t="s">
        <v>3977</v>
      </c>
      <c r="D150" s="11" t="s">
        <v>556</v>
      </c>
      <c r="E150" s="3"/>
      <c r="F150" s="36"/>
      <c r="G150" s="36"/>
      <c r="H150" s="36"/>
      <c r="I150" s="4"/>
      <c r="J150" s="36"/>
      <c r="K150" s="4"/>
      <c r="L150" s="36"/>
      <c r="M150" s="4"/>
      <c r="N150" s="36"/>
      <c r="O150" s="4"/>
      <c r="P150" s="36"/>
      <c r="Q150" s="36"/>
      <c r="R150" s="36"/>
      <c r="S150" s="36"/>
      <c r="T150" s="36"/>
      <c r="U150" s="36"/>
      <c r="X150" s="26" t="s">
        <v>182</v>
      </c>
      <c r="Y150" s="26" t="s">
        <v>183</v>
      </c>
      <c r="Z150" s="26" t="s">
        <v>525</v>
      </c>
      <c r="AA150" s="26" t="s">
        <v>62</v>
      </c>
      <c r="AB150" s="26"/>
    </row>
    <row r="151" spans="1:28" s="14" customFormat="1">
      <c r="A151" s="11"/>
      <c r="B151" s="11" t="s">
        <v>4685</v>
      </c>
      <c r="C151" s="11" t="s">
        <v>3984</v>
      </c>
      <c r="D151" s="11" t="s">
        <v>556</v>
      </c>
      <c r="E151" s="3"/>
      <c r="F151" s="36"/>
      <c r="G151" s="36"/>
      <c r="H151" s="36"/>
      <c r="I151" s="4"/>
      <c r="J151" s="36"/>
      <c r="K151" s="4"/>
      <c r="L151" s="36"/>
      <c r="M151" s="4"/>
      <c r="N151" s="36"/>
      <c r="O151" s="4"/>
      <c r="P151" s="36"/>
      <c r="Q151" s="36"/>
      <c r="R151" s="36"/>
      <c r="S151" s="36"/>
      <c r="T151" s="36"/>
      <c r="U151" s="36"/>
      <c r="X151" s="26" t="s">
        <v>478</v>
      </c>
      <c r="Y151" s="26" t="s">
        <v>479</v>
      </c>
      <c r="Z151" s="26" t="s">
        <v>524</v>
      </c>
      <c r="AA151" s="26" t="s">
        <v>442</v>
      </c>
      <c r="AB151" s="26"/>
    </row>
    <row r="152" spans="1:28" s="14" customFormat="1">
      <c r="A152" s="11"/>
      <c r="B152" s="11" t="s">
        <v>4686</v>
      </c>
      <c r="C152" s="11" t="s">
        <v>3989</v>
      </c>
      <c r="D152" s="11" t="s">
        <v>556</v>
      </c>
      <c r="E152" s="3"/>
      <c r="F152" s="36"/>
      <c r="G152" s="36"/>
      <c r="H152" s="36"/>
      <c r="I152" s="4"/>
      <c r="J152" s="36"/>
      <c r="K152" s="4"/>
      <c r="L152" s="36"/>
      <c r="M152" s="4"/>
      <c r="N152" s="36"/>
      <c r="O152" s="4"/>
      <c r="P152" s="36"/>
      <c r="Q152" s="36"/>
      <c r="R152" s="36"/>
      <c r="S152" s="36"/>
      <c r="T152" s="36"/>
      <c r="U152" s="36"/>
      <c r="X152" s="26" t="s">
        <v>184</v>
      </c>
      <c r="Y152" s="26" t="s">
        <v>185</v>
      </c>
      <c r="Z152" s="26" t="s">
        <v>524</v>
      </c>
      <c r="AA152" s="26" t="s">
        <v>39</v>
      </c>
      <c r="AB152" s="26"/>
    </row>
    <row r="153" spans="1:28" s="14" customFormat="1" ht="30">
      <c r="A153" s="11"/>
      <c r="B153" s="11" t="s">
        <v>4687</v>
      </c>
      <c r="C153" s="11" t="s">
        <v>4000</v>
      </c>
      <c r="D153" s="11" t="s">
        <v>556</v>
      </c>
      <c r="E153" s="3"/>
      <c r="F153" s="36"/>
      <c r="G153" s="36"/>
      <c r="H153" s="36"/>
      <c r="I153" s="4"/>
      <c r="J153" s="36"/>
      <c r="K153" s="4"/>
      <c r="L153" s="36"/>
      <c r="M153" s="4"/>
      <c r="N153" s="36"/>
      <c r="O153" s="4"/>
      <c r="P153" s="36"/>
      <c r="Q153" s="36"/>
      <c r="R153" s="36"/>
      <c r="S153" s="36"/>
      <c r="T153" s="36"/>
      <c r="U153" s="36"/>
      <c r="X153" s="26" t="s">
        <v>480</v>
      </c>
      <c r="Y153" s="26" t="s">
        <v>481</v>
      </c>
      <c r="Z153" s="26" t="s">
        <v>524</v>
      </c>
      <c r="AA153" s="26" t="s">
        <v>23</v>
      </c>
      <c r="AB153" s="26"/>
    </row>
    <row r="154" spans="1:28" s="14" customFormat="1">
      <c r="A154" s="11"/>
      <c r="B154" s="11" t="s">
        <v>4688</v>
      </c>
      <c r="C154" s="11" t="s">
        <v>4006</v>
      </c>
      <c r="D154" s="11" t="s">
        <v>556</v>
      </c>
      <c r="E154" s="3"/>
      <c r="F154" s="36"/>
      <c r="G154" s="36"/>
      <c r="H154" s="36"/>
      <c r="I154" s="4"/>
      <c r="J154" s="36"/>
      <c r="K154" s="4"/>
      <c r="L154" s="36"/>
      <c r="M154" s="4"/>
      <c r="N154" s="36"/>
      <c r="O154" s="4"/>
      <c r="P154" s="36"/>
      <c r="Q154" s="36"/>
      <c r="R154" s="36"/>
      <c r="S154" s="36"/>
      <c r="T154" s="36"/>
      <c r="U154" s="36"/>
      <c r="X154" s="26" t="s">
        <v>186</v>
      </c>
      <c r="Y154" s="26" t="s">
        <v>187</v>
      </c>
      <c r="Z154" s="26" t="s">
        <v>3892</v>
      </c>
      <c r="AA154" s="26" t="s">
        <v>23</v>
      </c>
      <c r="AB154" s="26"/>
    </row>
    <row r="155" spans="1:28" s="14" customFormat="1">
      <c r="A155" s="11"/>
      <c r="B155" s="11" t="s">
        <v>4689</v>
      </c>
      <c r="C155" s="11" t="s">
        <v>4011</v>
      </c>
      <c r="D155" s="11" t="s">
        <v>556</v>
      </c>
      <c r="E155" s="3"/>
      <c r="F155" s="36"/>
      <c r="G155" s="36"/>
      <c r="H155" s="36"/>
      <c r="I155" s="4"/>
      <c r="J155" s="36"/>
      <c r="K155" s="4"/>
      <c r="L155" s="36"/>
      <c r="M155" s="4"/>
      <c r="N155" s="36"/>
      <c r="O155" s="4"/>
      <c r="P155" s="36"/>
      <c r="Q155" s="36"/>
      <c r="R155" s="36"/>
      <c r="S155" s="36"/>
      <c r="T155" s="36"/>
      <c r="U155" s="36"/>
      <c r="X155" s="26" t="s">
        <v>188</v>
      </c>
      <c r="Y155" s="26" t="s">
        <v>189</v>
      </c>
      <c r="Z155" s="26" t="s">
        <v>524</v>
      </c>
      <c r="AA155" s="26" t="s">
        <v>89</v>
      </c>
      <c r="AB155" s="26"/>
    </row>
    <row r="156" spans="1:28" s="14" customFormat="1">
      <c r="A156" s="11"/>
      <c r="B156" s="11" t="s">
        <v>4690</v>
      </c>
      <c r="C156" s="11" t="s">
        <v>4018</v>
      </c>
      <c r="D156" s="11" t="s">
        <v>556</v>
      </c>
      <c r="E156" s="3"/>
      <c r="F156" s="36"/>
      <c r="G156" s="36"/>
      <c r="H156" s="36"/>
      <c r="I156" s="4"/>
      <c r="J156" s="36"/>
      <c r="K156" s="4"/>
      <c r="L156" s="36"/>
      <c r="M156" s="4"/>
      <c r="N156" s="36"/>
      <c r="O156" s="4"/>
      <c r="P156" s="36"/>
      <c r="Q156" s="36"/>
      <c r="R156" s="36"/>
      <c r="S156" s="36"/>
      <c r="T156" s="36"/>
      <c r="U156" s="36"/>
      <c r="X156" s="26" t="s">
        <v>190</v>
      </c>
      <c r="Y156" s="26" t="s">
        <v>191</v>
      </c>
      <c r="Z156" s="26" t="s">
        <v>524</v>
      </c>
      <c r="AA156" s="26" t="s">
        <v>62</v>
      </c>
      <c r="AB156" s="26"/>
    </row>
    <row r="157" spans="1:28" s="14" customFormat="1">
      <c r="A157" s="11"/>
      <c r="B157" s="11" t="s">
        <v>4691</v>
      </c>
      <c r="C157" s="11" t="s">
        <v>4024</v>
      </c>
      <c r="D157" s="11" t="s">
        <v>556</v>
      </c>
      <c r="E157" s="3"/>
      <c r="F157" s="36"/>
      <c r="G157" s="36"/>
      <c r="H157" s="36"/>
      <c r="I157" s="4"/>
      <c r="J157" s="36"/>
      <c r="K157" s="4"/>
      <c r="L157" s="36"/>
      <c r="M157" s="4"/>
      <c r="N157" s="36"/>
      <c r="O157" s="4"/>
      <c r="P157" s="36"/>
      <c r="Q157" s="36"/>
      <c r="R157" s="36"/>
      <c r="S157" s="36"/>
      <c r="T157" s="36"/>
      <c r="U157" s="36"/>
      <c r="X157" s="26" t="s">
        <v>192</v>
      </c>
      <c r="Y157" s="26" t="s">
        <v>193</v>
      </c>
      <c r="Z157" s="26" t="s">
        <v>3892</v>
      </c>
      <c r="AA157" s="26" t="s">
        <v>39</v>
      </c>
      <c r="AB157" s="26"/>
    </row>
    <row r="158" spans="1:28" s="14" customFormat="1">
      <c r="A158" s="11"/>
      <c r="B158" s="11" t="s">
        <v>4692</v>
      </c>
      <c r="C158" s="11" t="s">
        <v>4029</v>
      </c>
      <c r="D158" s="11" t="s">
        <v>556</v>
      </c>
      <c r="E158" s="3"/>
      <c r="F158" s="36"/>
      <c r="G158" s="36"/>
      <c r="H158" s="36"/>
      <c r="I158" s="4"/>
      <c r="J158" s="36"/>
      <c r="K158" s="4"/>
      <c r="L158" s="36"/>
      <c r="M158" s="4"/>
      <c r="N158" s="36"/>
      <c r="O158" s="4"/>
      <c r="P158" s="36"/>
      <c r="Q158" s="36"/>
      <c r="R158" s="36"/>
      <c r="S158" s="36"/>
      <c r="T158" s="36"/>
      <c r="U158" s="36"/>
      <c r="X158" s="26" t="s">
        <v>194</v>
      </c>
      <c r="Y158" s="26" t="s">
        <v>195</v>
      </c>
      <c r="Z158" s="26" t="s">
        <v>3892</v>
      </c>
      <c r="AA158" s="26" t="s">
        <v>39</v>
      </c>
      <c r="AB158" s="26"/>
    </row>
    <row r="159" spans="1:28" s="14" customFormat="1">
      <c r="A159" s="11"/>
      <c r="B159" s="11" t="s">
        <v>4693</v>
      </c>
      <c r="C159" s="11" t="s">
        <v>4035</v>
      </c>
      <c r="D159" s="11" t="s">
        <v>556</v>
      </c>
      <c r="E159" s="3"/>
      <c r="F159" s="36"/>
      <c r="G159" s="36"/>
      <c r="H159" s="36"/>
      <c r="I159" s="4"/>
      <c r="J159" s="36"/>
      <c r="K159" s="4"/>
      <c r="L159" s="36"/>
      <c r="M159" s="4"/>
      <c r="N159" s="36"/>
      <c r="O159" s="4"/>
      <c r="P159" s="36"/>
      <c r="Q159" s="36"/>
      <c r="R159" s="36"/>
      <c r="S159" s="36"/>
      <c r="T159" s="36"/>
      <c r="U159" s="36"/>
      <c r="X159" s="26" t="s">
        <v>196</v>
      </c>
      <c r="Y159" s="26" t="s">
        <v>197</v>
      </c>
      <c r="Z159" s="26" t="s">
        <v>524</v>
      </c>
      <c r="AA159" s="26" t="s">
        <v>62</v>
      </c>
      <c r="AB159" s="26"/>
    </row>
    <row r="160" spans="1:28" s="14" customFormat="1">
      <c r="A160" s="11"/>
      <c r="B160" s="11" t="s">
        <v>4694</v>
      </c>
      <c r="C160" s="11" t="s">
        <v>4040</v>
      </c>
      <c r="D160" s="11" t="s">
        <v>556</v>
      </c>
      <c r="E160" s="3"/>
      <c r="F160" s="36"/>
      <c r="G160" s="36"/>
      <c r="H160" s="36"/>
      <c r="I160" s="4"/>
      <c r="J160" s="36"/>
      <c r="K160" s="4"/>
      <c r="L160" s="36"/>
      <c r="M160" s="4"/>
      <c r="N160" s="36"/>
      <c r="O160" s="4"/>
      <c r="P160" s="36"/>
      <c r="Q160" s="36"/>
      <c r="R160" s="36"/>
      <c r="S160" s="36"/>
      <c r="T160" s="36"/>
      <c r="U160" s="36"/>
      <c r="X160" s="26" t="s">
        <v>198</v>
      </c>
      <c r="Y160" s="26" t="s">
        <v>199</v>
      </c>
      <c r="Z160" s="26" t="s">
        <v>524</v>
      </c>
      <c r="AA160" s="26" t="s">
        <v>6</v>
      </c>
      <c r="AB160" s="26"/>
    </row>
    <row r="161" spans="1:28" s="14" customFormat="1">
      <c r="A161" s="11"/>
      <c r="B161" s="11" t="s">
        <v>4695</v>
      </c>
      <c r="C161" s="11" t="s">
        <v>4045</v>
      </c>
      <c r="D161" s="11" t="s">
        <v>556</v>
      </c>
      <c r="E161" s="3"/>
      <c r="F161" s="36"/>
      <c r="G161" s="36"/>
      <c r="H161" s="36"/>
      <c r="I161" s="4"/>
      <c r="J161" s="36"/>
      <c r="K161" s="4"/>
      <c r="L161" s="36"/>
      <c r="M161" s="4"/>
      <c r="N161" s="36"/>
      <c r="O161" s="4"/>
      <c r="P161" s="36"/>
      <c r="Q161" s="36"/>
      <c r="R161" s="36"/>
      <c r="S161" s="36"/>
      <c r="T161" s="36"/>
      <c r="U161" s="36"/>
      <c r="X161" s="26" t="s">
        <v>200</v>
      </c>
      <c r="Y161" s="26" t="s">
        <v>201</v>
      </c>
      <c r="Z161" s="26" t="s">
        <v>524</v>
      </c>
      <c r="AA161" s="26" t="s">
        <v>16</v>
      </c>
      <c r="AB161" s="26"/>
    </row>
    <row r="162" spans="1:28" s="14" customFormat="1">
      <c r="A162" s="11"/>
      <c r="B162" s="11" t="s">
        <v>4696</v>
      </c>
      <c r="C162" s="11" t="s">
        <v>4050</v>
      </c>
      <c r="D162" s="11" t="s">
        <v>556</v>
      </c>
      <c r="E162" s="3"/>
      <c r="F162" s="36"/>
      <c r="G162" s="36"/>
      <c r="H162" s="36"/>
      <c r="I162" s="4"/>
      <c r="J162" s="36"/>
      <c r="K162" s="4"/>
      <c r="L162" s="36"/>
      <c r="M162" s="4"/>
      <c r="N162" s="36"/>
      <c r="O162" s="4"/>
      <c r="P162" s="36"/>
      <c r="Q162" s="36"/>
      <c r="R162" s="36"/>
      <c r="S162" s="36"/>
      <c r="T162" s="36"/>
      <c r="U162" s="36"/>
      <c r="X162" s="26" t="s">
        <v>482</v>
      </c>
      <c r="Y162" s="26" t="s">
        <v>483</v>
      </c>
      <c r="Z162" s="26" t="s">
        <v>3892</v>
      </c>
      <c r="AA162" s="26" t="s">
        <v>23</v>
      </c>
      <c r="AB162" s="26"/>
    </row>
    <row r="163" spans="1:28" s="14" customFormat="1">
      <c r="A163" s="11"/>
      <c r="B163" s="11" t="s">
        <v>4697</v>
      </c>
      <c r="C163" s="11" t="s">
        <v>4063</v>
      </c>
      <c r="D163" s="11" t="s">
        <v>556</v>
      </c>
      <c r="E163" s="3"/>
      <c r="F163" s="36"/>
      <c r="G163" s="36"/>
      <c r="H163" s="36"/>
      <c r="I163" s="4"/>
      <c r="J163" s="36"/>
      <c r="K163" s="4"/>
      <c r="L163" s="36"/>
      <c r="M163" s="4"/>
      <c r="N163" s="36"/>
      <c r="O163" s="4"/>
      <c r="P163" s="36"/>
      <c r="Q163" s="36"/>
      <c r="R163" s="36"/>
      <c r="S163" s="36"/>
      <c r="T163" s="36"/>
      <c r="U163" s="36"/>
      <c r="X163" s="26" t="s">
        <v>202</v>
      </c>
      <c r="Y163" s="26" t="s">
        <v>203</v>
      </c>
      <c r="Z163" s="26" t="s">
        <v>524</v>
      </c>
      <c r="AA163" s="26" t="s">
        <v>23</v>
      </c>
      <c r="AB163" s="26"/>
    </row>
    <row r="164" spans="1:28" s="14" customFormat="1">
      <c r="A164" s="11"/>
      <c r="B164" s="11" t="s">
        <v>4698</v>
      </c>
      <c r="C164" s="11" t="s">
        <v>4069</v>
      </c>
      <c r="D164" s="11" t="s">
        <v>556</v>
      </c>
      <c r="E164" s="3"/>
      <c r="F164" s="36"/>
      <c r="G164" s="36"/>
      <c r="H164" s="36"/>
      <c r="I164" s="4"/>
      <c r="J164" s="36"/>
      <c r="K164" s="4"/>
      <c r="L164" s="36"/>
      <c r="M164" s="4"/>
      <c r="N164" s="36"/>
      <c r="O164" s="4"/>
      <c r="P164" s="36"/>
      <c r="Q164" s="36"/>
      <c r="R164" s="36"/>
      <c r="S164" s="36"/>
      <c r="T164" s="36"/>
      <c r="U164" s="36"/>
      <c r="X164" s="26" t="s">
        <v>204</v>
      </c>
      <c r="Y164" s="26" t="s">
        <v>205</v>
      </c>
      <c r="Z164" s="26" t="s">
        <v>3892</v>
      </c>
      <c r="AA164" s="26" t="s">
        <v>62</v>
      </c>
      <c r="AB164" s="26"/>
    </row>
    <row r="165" spans="1:28" s="14" customFormat="1" ht="30">
      <c r="A165" s="11"/>
      <c r="B165" s="11" t="s">
        <v>4699</v>
      </c>
      <c r="C165" s="11" t="s">
        <v>4076</v>
      </c>
      <c r="D165" s="11" t="s">
        <v>556</v>
      </c>
      <c r="E165" s="3"/>
      <c r="F165" s="36"/>
      <c r="G165" s="36"/>
      <c r="H165" s="36"/>
      <c r="I165" s="4"/>
      <c r="J165" s="36"/>
      <c r="K165" s="4"/>
      <c r="L165" s="36"/>
      <c r="M165" s="4"/>
      <c r="N165" s="36"/>
      <c r="O165" s="4"/>
      <c r="P165" s="36"/>
      <c r="Q165" s="36"/>
      <c r="R165" s="36"/>
      <c r="S165" s="36"/>
      <c r="T165" s="36"/>
      <c r="U165" s="36"/>
      <c r="X165" s="26" t="s">
        <v>206</v>
      </c>
      <c r="Y165" s="26" t="s">
        <v>207</v>
      </c>
      <c r="Z165" s="26" t="s">
        <v>524</v>
      </c>
      <c r="AA165" s="26" t="s">
        <v>39</v>
      </c>
      <c r="AB165" s="26"/>
    </row>
    <row r="166" spans="1:28" s="14" customFormat="1">
      <c r="A166" s="11"/>
      <c r="B166" s="11" t="s">
        <v>4700</v>
      </c>
      <c r="C166" s="11" t="s">
        <v>4083</v>
      </c>
      <c r="D166" s="11" t="s">
        <v>556</v>
      </c>
      <c r="E166" s="3"/>
      <c r="F166" s="36"/>
      <c r="G166" s="36"/>
      <c r="H166" s="36"/>
      <c r="I166" s="4"/>
      <c r="J166" s="36"/>
      <c r="K166" s="4"/>
      <c r="L166" s="36"/>
      <c r="M166" s="4"/>
      <c r="N166" s="36"/>
      <c r="O166" s="4"/>
      <c r="P166" s="36"/>
      <c r="Q166" s="36"/>
      <c r="R166" s="36"/>
      <c r="S166" s="36"/>
      <c r="T166" s="36"/>
      <c r="U166" s="36"/>
      <c r="X166" s="26" t="s">
        <v>208</v>
      </c>
      <c r="Y166" s="26" t="s">
        <v>209</v>
      </c>
      <c r="Z166" s="26" t="s">
        <v>524</v>
      </c>
      <c r="AA166" s="26" t="s">
        <v>11</v>
      </c>
      <c r="AB166" s="26"/>
    </row>
    <row r="167" spans="1:28" s="14" customFormat="1">
      <c r="A167" s="11"/>
      <c r="B167" s="11" t="s">
        <v>4701</v>
      </c>
      <c r="C167" s="11" t="s">
        <v>4094</v>
      </c>
      <c r="D167" s="11" t="s">
        <v>556</v>
      </c>
      <c r="E167" s="3"/>
      <c r="F167" s="36"/>
      <c r="G167" s="36"/>
      <c r="H167" s="36"/>
      <c r="I167" s="4"/>
      <c r="J167" s="36"/>
      <c r="K167" s="4"/>
      <c r="L167" s="36"/>
      <c r="M167" s="4"/>
      <c r="N167" s="36"/>
      <c r="O167" s="4"/>
      <c r="P167" s="36"/>
      <c r="Q167" s="36"/>
      <c r="R167" s="36"/>
      <c r="S167" s="36"/>
      <c r="T167" s="36"/>
      <c r="U167" s="36"/>
      <c r="X167" s="26" t="s">
        <v>484</v>
      </c>
      <c r="Y167" s="26" t="s">
        <v>485</v>
      </c>
      <c r="Z167" s="26" t="s">
        <v>526</v>
      </c>
      <c r="AA167" s="26" t="s">
        <v>62</v>
      </c>
      <c r="AB167" s="26"/>
    </row>
    <row r="168" spans="1:28" s="14" customFormat="1">
      <c r="A168" s="11"/>
      <c r="B168" s="11" t="s">
        <v>4702</v>
      </c>
      <c r="C168" s="11" t="s">
        <v>4100</v>
      </c>
      <c r="D168" s="11" t="s">
        <v>556</v>
      </c>
      <c r="E168" s="3"/>
      <c r="F168" s="36"/>
      <c r="G168" s="36"/>
      <c r="H168" s="36"/>
      <c r="I168" s="4"/>
      <c r="J168" s="36"/>
      <c r="K168" s="4"/>
      <c r="L168" s="36"/>
      <c r="M168" s="4"/>
      <c r="N168" s="36"/>
      <c r="O168" s="4"/>
      <c r="P168" s="36"/>
      <c r="Q168" s="36"/>
      <c r="R168" s="36"/>
      <c r="S168" s="36"/>
      <c r="T168" s="36"/>
      <c r="U168" s="36"/>
      <c r="X168" s="26" t="s">
        <v>210</v>
      </c>
      <c r="Y168" s="26" t="s">
        <v>211</v>
      </c>
      <c r="Z168" s="26" t="s">
        <v>524</v>
      </c>
      <c r="AA168" s="26" t="s">
        <v>62</v>
      </c>
      <c r="AB168" s="26"/>
    </row>
    <row r="169" spans="1:28" s="14" customFormat="1">
      <c r="A169" s="11"/>
      <c r="B169" s="11" t="s">
        <v>4703</v>
      </c>
      <c r="C169" s="11" t="s">
        <v>4107</v>
      </c>
      <c r="D169" s="11" t="s">
        <v>556</v>
      </c>
      <c r="E169" s="3"/>
      <c r="F169" s="36"/>
      <c r="G169" s="36"/>
      <c r="H169" s="36"/>
      <c r="I169" s="4"/>
      <c r="J169" s="36"/>
      <c r="K169" s="4"/>
      <c r="L169" s="36"/>
      <c r="M169" s="4"/>
      <c r="N169" s="36"/>
      <c r="O169" s="4"/>
      <c r="P169" s="36"/>
      <c r="Q169" s="36"/>
      <c r="R169" s="36"/>
      <c r="S169" s="36"/>
      <c r="T169" s="36"/>
      <c r="U169" s="36"/>
      <c r="X169" s="26" t="s">
        <v>212</v>
      </c>
      <c r="Y169" s="26" t="s">
        <v>213</v>
      </c>
      <c r="Z169" s="26" t="s">
        <v>524</v>
      </c>
      <c r="AA169" s="26" t="s">
        <v>11</v>
      </c>
      <c r="AB169" s="26"/>
    </row>
    <row r="170" spans="1:28" s="14" customFormat="1">
      <c r="A170" s="11"/>
      <c r="B170" s="11" t="s">
        <v>4704</v>
      </c>
      <c r="C170" s="11" t="s">
        <v>4114</v>
      </c>
      <c r="D170" s="11" t="s">
        <v>556</v>
      </c>
      <c r="E170" s="3"/>
      <c r="F170" s="36"/>
      <c r="G170" s="36"/>
      <c r="H170" s="36"/>
      <c r="I170" s="4"/>
      <c r="J170" s="36"/>
      <c r="K170" s="4"/>
      <c r="L170" s="36"/>
      <c r="M170" s="4"/>
      <c r="N170" s="36"/>
      <c r="O170" s="4"/>
      <c r="P170" s="36"/>
      <c r="Q170" s="36"/>
      <c r="R170" s="36"/>
      <c r="S170" s="36"/>
      <c r="T170" s="36"/>
      <c r="U170" s="36"/>
      <c r="X170" s="26" t="s">
        <v>214</v>
      </c>
      <c r="Y170" s="26" t="s">
        <v>215</v>
      </c>
      <c r="Z170" s="26" t="s">
        <v>524</v>
      </c>
      <c r="AA170" s="26" t="s">
        <v>39</v>
      </c>
      <c r="AB170" s="26"/>
    </row>
    <row r="171" spans="1:28" s="14" customFormat="1">
      <c r="A171" s="11"/>
      <c r="B171" s="11" t="s">
        <v>4705</v>
      </c>
      <c r="C171" s="11" t="s">
        <v>4118</v>
      </c>
      <c r="D171" s="11" t="s">
        <v>556</v>
      </c>
      <c r="E171" s="3"/>
      <c r="F171" s="36"/>
      <c r="G171" s="36"/>
      <c r="H171" s="36"/>
      <c r="I171" s="4"/>
      <c r="J171" s="36"/>
      <c r="K171" s="4"/>
      <c r="L171" s="36"/>
      <c r="M171" s="4"/>
      <c r="N171" s="36"/>
      <c r="O171" s="4"/>
      <c r="P171" s="36"/>
      <c r="Q171" s="36"/>
      <c r="R171" s="36"/>
      <c r="S171" s="36"/>
      <c r="T171" s="36"/>
      <c r="U171" s="36"/>
      <c r="X171" s="26" t="s">
        <v>216</v>
      </c>
      <c r="Y171" s="26" t="s">
        <v>217</v>
      </c>
      <c r="Z171" s="26" t="s">
        <v>524</v>
      </c>
      <c r="AA171" s="26" t="s">
        <v>23</v>
      </c>
      <c r="AB171" s="26"/>
    </row>
    <row r="172" spans="1:28" s="14" customFormat="1" ht="30">
      <c r="A172" s="11"/>
      <c r="B172" s="11" t="s">
        <v>4706</v>
      </c>
      <c r="C172" s="11" t="s">
        <v>4125</v>
      </c>
      <c r="D172" s="11" t="s">
        <v>556</v>
      </c>
      <c r="E172" s="3"/>
      <c r="F172" s="36"/>
      <c r="G172" s="36"/>
      <c r="H172" s="36"/>
      <c r="I172" s="4"/>
      <c r="J172" s="36"/>
      <c r="K172" s="4"/>
      <c r="L172" s="36"/>
      <c r="M172" s="4"/>
      <c r="N172" s="36"/>
      <c r="O172" s="4"/>
      <c r="P172" s="36"/>
      <c r="Q172" s="36"/>
      <c r="R172" s="36"/>
      <c r="S172" s="36"/>
      <c r="T172" s="36"/>
      <c r="U172" s="36"/>
      <c r="X172" s="26" t="s">
        <v>218</v>
      </c>
      <c r="Y172" s="26" t="s">
        <v>219</v>
      </c>
      <c r="Z172" s="26" t="s">
        <v>524</v>
      </c>
      <c r="AA172" s="26" t="s">
        <v>62</v>
      </c>
      <c r="AB172" s="26"/>
    </row>
    <row r="173" spans="1:28" s="14" customFormat="1" ht="30">
      <c r="A173" s="11"/>
      <c r="B173" s="11" t="s">
        <v>4707</v>
      </c>
      <c r="C173" s="11" t="s">
        <v>4131</v>
      </c>
      <c r="D173" s="11" t="s">
        <v>556</v>
      </c>
      <c r="E173" s="3"/>
      <c r="F173" s="36"/>
      <c r="G173" s="36"/>
      <c r="H173" s="36"/>
      <c r="I173" s="4"/>
      <c r="J173" s="36"/>
      <c r="K173" s="4"/>
      <c r="L173" s="36"/>
      <c r="M173" s="4"/>
      <c r="N173" s="36"/>
      <c r="O173" s="4"/>
      <c r="P173" s="36"/>
      <c r="Q173" s="36"/>
      <c r="R173" s="36"/>
      <c r="S173" s="36"/>
      <c r="T173" s="36"/>
      <c r="U173" s="36"/>
      <c r="X173" s="26" t="s">
        <v>220</v>
      </c>
      <c r="Y173" s="26" t="s">
        <v>221</v>
      </c>
      <c r="Z173" s="26" t="s">
        <v>524</v>
      </c>
      <c r="AA173" s="26" t="s">
        <v>16</v>
      </c>
      <c r="AB173" s="26"/>
    </row>
    <row r="174" spans="1:28" s="14" customFormat="1">
      <c r="A174" s="11"/>
      <c r="B174" s="11" t="s">
        <v>4709</v>
      </c>
      <c r="C174" s="11" t="s">
        <v>4142</v>
      </c>
      <c r="D174" s="11" t="s">
        <v>556</v>
      </c>
      <c r="E174" s="3"/>
      <c r="F174" s="36"/>
      <c r="G174" s="36"/>
      <c r="H174" s="36"/>
      <c r="I174" s="4"/>
      <c r="J174" s="36"/>
      <c r="K174" s="4"/>
      <c r="L174" s="36"/>
      <c r="M174" s="4"/>
      <c r="N174" s="36"/>
      <c r="O174" s="4"/>
      <c r="P174" s="36"/>
      <c r="Q174" s="36"/>
      <c r="R174" s="36"/>
      <c r="S174" s="36"/>
      <c r="T174" s="36"/>
      <c r="U174" s="36"/>
      <c r="X174" s="26" t="s">
        <v>222</v>
      </c>
      <c r="Y174" s="26" t="s">
        <v>223</v>
      </c>
      <c r="Z174" s="26" t="s">
        <v>3892</v>
      </c>
      <c r="AA174" s="26" t="s">
        <v>62</v>
      </c>
      <c r="AB174" s="26"/>
    </row>
    <row r="175" spans="1:28" s="42" customFormat="1">
      <c r="A175" s="11"/>
      <c r="B175" s="11" t="s">
        <v>4710</v>
      </c>
      <c r="C175" s="11" t="s">
        <v>4153</v>
      </c>
      <c r="D175" s="11" t="s">
        <v>556</v>
      </c>
      <c r="E175" s="3"/>
      <c r="F175" s="36"/>
      <c r="G175" s="36"/>
      <c r="H175" s="36"/>
      <c r="I175" s="4"/>
      <c r="J175" s="36"/>
      <c r="K175" s="4"/>
      <c r="L175" s="36"/>
      <c r="M175" s="4"/>
      <c r="N175" s="36"/>
      <c r="O175" s="4"/>
      <c r="P175" s="36"/>
      <c r="Q175" s="36"/>
      <c r="R175" s="36"/>
      <c r="S175" s="36"/>
      <c r="T175" s="36"/>
      <c r="U175" s="36"/>
      <c r="X175" s="26" t="s">
        <v>224</v>
      </c>
      <c r="Y175" s="26" t="s">
        <v>225</v>
      </c>
      <c r="Z175" s="26" t="s">
        <v>524</v>
      </c>
      <c r="AA175" s="26" t="s">
        <v>26</v>
      </c>
      <c r="AB175" s="26"/>
    </row>
    <row r="176" spans="1:28" s="42" customFormat="1">
      <c r="A176" s="11"/>
      <c r="B176" s="11" t="s">
        <v>4711</v>
      </c>
      <c r="C176" s="11" t="s">
        <v>4159</v>
      </c>
      <c r="D176" s="11" t="s">
        <v>556</v>
      </c>
      <c r="E176" s="3"/>
      <c r="F176" s="36"/>
      <c r="G176" s="36"/>
      <c r="H176" s="36"/>
      <c r="I176" s="4"/>
      <c r="J176" s="36"/>
      <c r="K176" s="4"/>
      <c r="L176" s="36"/>
      <c r="M176" s="4"/>
      <c r="N176" s="36"/>
      <c r="O176" s="4"/>
      <c r="P176" s="36"/>
      <c r="Q176" s="36"/>
      <c r="R176" s="36"/>
      <c r="S176" s="36"/>
      <c r="T176" s="36"/>
      <c r="U176" s="36"/>
      <c r="X176" s="26" t="s">
        <v>226</v>
      </c>
      <c r="Y176" s="26" t="s">
        <v>227</v>
      </c>
      <c r="Z176" s="26" t="s">
        <v>524</v>
      </c>
      <c r="AA176" s="26" t="s">
        <v>16</v>
      </c>
      <c r="AB176" s="26"/>
    </row>
    <row r="177" spans="1:28" s="42" customFormat="1">
      <c r="A177" s="11"/>
      <c r="B177" s="11" t="s">
        <v>4712</v>
      </c>
      <c r="C177" s="11" t="s">
        <v>4165</v>
      </c>
      <c r="D177" s="11" t="s">
        <v>556</v>
      </c>
      <c r="E177" s="3"/>
      <c r="F177" s="36"/>
      <c r="G177" s="36"/>
      <c r="H177" s="36"/>
      <c r="I177" s="4"/>
      <c r="J177" s="36"/>
      <c r="K177" s="4"/>
      <c r="L177" s="36"/>
      <c r="M177" s="4"/>
      <c r="N177" s="36"/>
      <c r="O177" s="4"/>
      <c r="P177" s="36"/>
      <c r="Q177" s="36"/>
      <c r="R177" s="36"/>
      <c r="S177" s="36"/>
      <c r="T177" s="36"/>
      <c r="U177" s="36"/>
      <c r="X177" s="26" t="s">
        <v>228</v>
      </c>
      <c r="Y177" s="26" t="s">
        <v>229</v>
      </c>
      <c r="Z177" s="26" t="s">
        <v>3892</v>
      </c>
      <c r="AA177" s="26" t="s">
        <v>89</v>
      </c>
      <c r="AB177" s="26"/>
    </row>
    <row r="178" spans="1:28" s="42" customFormat="1">
      <c r="A178" s="11"/>
      <c r="B178" s="11" t="s">
        <v>4713</v>
      </c>
      <c r="C178" s="11" t="s">
        <v>4171</v>
      </c>
      <c r="D178" s="11" t="s">
        <v>556</v>
      </c>
      <c r="E178" s="3"/>
      <c r="F178" s="36"/>
      <c r="G178" s="36"/>
      <c r="H178" s="36"/>
      <c r="I178" s="4"/>
      <c r="J178" s="36"/>
      <c r="K178" s="4"/>
      <c r="L178" s="36"/>
      <c r="M178" s="4"/>
      <c r="N178" s="36"/>
      <c r="O178" s="4"/>
      <c r="P178" s="36"/>
      <c r="Q178" s="36"/>
      <c r="R178" s="36"/>
      <c r="S178" s="36"/>
      <c r="T178" s="36"/>
      <c r="U178" s="36"/>
      <c r="X178" s="26" t="s">
        <v>230</v>
      </c>
      <c r="Y178" s="26" t="s">
        <v>231</v>
      </c>
      <c r="Z178" s="26" t="s">
        <v>3892</v>
      </c>
      <c r="AA178" s="26" t="s">
        <v>62</v>
      </c>
      <c r="AB178" s="26"/>
    </row>
    <row r="179" spans="1:28" s="42" customFormat="1">
      <c r="A179" s="11"/>
      <c r="B179" s="11" t="s">
        <v>4714</v>
      </c>
      <c r="C179" s="11" t="s">
        <v>4176</v>
      </c>
      <c r="D179" s="11" t="s">
        <v>556</v>
      </c>
      <c r="E179" s="3"/>
      <c r="F179" s="36"/>
      <c r="G179" s="36"/>
      <c r="H179" s="36"/>
      <c r="I179" s="4"/>
      <c r="J179" s="36"/>
      <c r="K179" s="4"/>
      <c r="L179" s="36"/>
      <c r="M179" s="4"/>
      <c r="N179" s="36"/>
      <c r="O179" s="4"/>
      <c r="P179" s="36"/>
      <c r="Q179" s="36"/>
      <c r="R179" s="36"/>
      <c r="S179" s="36"/>
      <c r="T179" s="36"/>
      <c r="U179" s="36"/>
      <c r="X179" s="26" t="s">
        <v>232</v>
      </c>
      <c r="Y179" s="26" t="s">
        <v>233</v>
      </c>
      <c r="Z179" s="26" t="s">
        <v>524</v>
      </c>
      <c r="AA179" s="26" t="s">
        <v>16</v>
      </c>
      <c r="AB179" s="26"/>
    </row>
    <row r="180" spans="1:28" s="42" customFormat="1">
      <c r="A180" s="11"/>
      <c r="B180" s="11" t="s">
        <v>4715</v>
      </c>
      <c r="C180" s="11" t="s">
        <v>4187</v>
      </c>
      <c r="D180" s="11" t="s">
        <v>556</v>
      </c>
      <c r="E180" s="3"/>
      <c r="F180" s="36"/>
      <c r="G180" s="36"/>
      <c r="H180" s="36"/>
      <c r="I180" s="4"/>
      <c r="J180" s="36"/>
      <c r="K180" s="4"/>
      <c r="L180" s="36"/>
      <c r="M180" s="4"/>
      <c r="N180" s="36"/>
      <c r="O180" s="4"/>
      <c r="P180" s="36"/>
      <c r="Q180" s="36"/>
      <c r="R180" s="36"/>
      <c r="S180" s="36"/>
      <c r="T180" s="36"/>
      <c r="U180" s="36"/>
      <c r="X180" s="26" t="s">
        <v>234</v>
      </c>
      <c r="Y180" s="26" t="s">
        <v>235</v>
      </c>
      <c r="Z180" s="26" t="s">
        <v>524</v>
      </c>
      <c r="AA180" s="26" t="s">
        <v>89</v>
      </c>
      <c r="AB180" s="26"/>
    </row>
    <row r="181" spans="1:28" s="42" customFormat="1">
      <c r="A181" s="11"/>
      <c r="B181" s="11" t="s">
        <v>4716</v>
      </c>
      <c r="C181" s="11" t="s">
        <v>4199</v>
      </c>
      <c r="D181" s="11" t="s">
        <v>556</v>
      </c>
      <c r="E181" s="3"/>
      <c r="F181" s="36"/>
      <c r="G181" s="36"/>
      <c r="H181" s="36"/>
      <c r="I181" s="4"/>
      <c r="J181" s="36"/>
      <c r="K181" s="4"/>
      <c r="L181" s="36"/>
      <c r="M181" s="4"/>
      <c r="N181" s="36"/>
      <c r="O181" s="4"/>
      <c r="P181" s="36"/>
      <c r="Q181" s="36"/>
      <c r="R181" s="36"/>
      <c r="S181" s="36"/>
      <c r="T181" s="36"/>
      <c r="U181" s="36"/>
      <c r="X181" s="26" t="s">
        <v>236</v>
      </c>
      <c r="Y181" s="26" t="s">
        <v>237</v>
      </c>
      <c r="Z181" s="26" t="s">
        <v>524</v>
      </c>
      <c r="AA181" s="26" t="s">
        <v>11</v>
      </c>
      <c r="AB181" s="26"/>
    </row>
    <row r="182" spans="1:28" s="42" customFormat="1">
      <c r="A182" s="11"/>
      <c r="B182" s="11" t="s">
        <v>4717</v>
      </c>
      <c r="C182" s="11" t="s">
        <v>4210</v>
      </c>
      <c r="D182" s="11" t="s">
        <v>556</v>
      </c>
      <c r="E182" s="3"/>
      <c r="F182" s="36"/>
      <c r="G182" s="36"/>
      <c r="H182" s="36"/>
      <c r="I182" s="4"/>
      <c r="J182" s="36"/>
      <c r="K182" s="4"/>
      <c r="L182" s="36"/>
      <c r="M182" s="4"/>
      <c r="N182" s="36"/>
      <c r="O182" s="4"/>
      <c r="P182" s="36"/>
      <c r="Q182" s="36"/>
      <c r="R182" s="36"/>
      <c r="S182" s="36"/>
      <c r="T182" s="36"/>
      <c r="U182" s="36"/>
      <c r="X182" s="26" t="s">
        <v>486</v>
      </c>
      <c r="Y182" s="26" t="s">
        <v>487</v>
      </c>
      <c r="Z182" s="26" t="s">
        <v>524</v>
      </c>
      <c r="AA182" s="26" t="s">
        <v>442</v>
      </c>
      <c r="AB182" s="26"/>
    </row>
    <row r="183" spans="1:28" s="42" customFormat="1">
      <c r="A183" s="11"/>
      <c r="B183" s="11" t="s">
        <v>4718</v>
      </c>
      <c r="C183" s="11" t="s">
        <v>4216</v>
      </c>
      <c r="D183" s="11" t="s">
        <v>556</v>
      </c>
      <c r="E183" s="3"/>
      <c r="F183" s="36"/>
      <c r="G183" s="36"/>
      <c r="H183" s="36"/>
      <c r="I183" s="4"/>
      <c r="J183" s="36"/>
      <c r="K183" s="4"/>
      <c r="L183" s="36"/>
      <c r="M183" s="4"/>
      <c r="N183" s="36"/>
      <c r="O183" s="4"/>
      <c r="P183" s="36"/>
      <c r="Q183" s="36"/>
      <c r="R183" s="36"/>
      <c r="S183" s="36"/>
      <c r="T183" s="36"/>
      <c r="U183" s="36"/>
      <c r="X183" s="26" t="s">
        <v>238</v>
      </c>
      <c r="Y183" s="26" t="s">
        <v>239</v>
      </c>
      <c r="Z183" s="26" t="s">
        <v>524</v>
      </c>
      <c r="AA183" s="26" t="s">
        <v>16</v>
      </c>
      <c r="AB183" s="26"/>
    </row>
    <row r="184" spans="1:28" s="42" customFormat="1">
      <c r="A184" s="11"/>
      <c r="B184" s="11" t="s">
        <v>4719</v>
      </c>
      <c r="C184" s="11" t="s">
        <v>4222</v>
      </c>
      <c r="D184" s="11" t="s">
        <v>556</v>
      </c>
      <c r="E184" s="3"/>
      <c r="F184" s="36"/>
      <c r="G184" s="36"/>
      <c r="H184" s="36"/>
      <c r="I184" s="4"/>
      <c r="J184" s="36"/>
      <c r="K184" s="4"/>
      <c r="L184" s="36"/>
      <c r="M184" s="4"/>
      <c r="N184" s="36"/>
      <c r="O184" s="4"/>
      <c r="P184" s="36"/>
      <c r="Q184" s="36"/>
      <c r="R184" s="36"/>
      <c r="S184" s="36"/>
      <c r="T184" s="36"/>
      <c r="U184" s="36"/>
      <c r="X184" s="26" t="s">
        <v>240</v>
      </c>
      <c r="Y184" s="26" t="s">
        <v>241</v>
      </c>
      <c r="Z184" s="26" t="s">
        <v>524</v>
      </c>
      <c r="AA184" s="26" t="s">
        <v>23</v>
      </c>
      <c r="AB184" s="26"/>
    </row>
    <row r="185" spans="1:28" s="42" customFormat="1">
      <c r="A185" s="11"/>
      <c r="B185" s="11" t="s">
        <v>4720</v>
      </c>
      <c r="C185" s="11" t="s">
        <v>4227</v>
      </c>
      <c r="D185" s="11" t="s">
        <v>556</v>
      </c>
      <c r="E185" s="3"/>
      <c r="F185" s="36"/>
      <c r="G185" s="36"/>
      <c r="H185" s="36"/>
      <c r="I185" s="4"/>
      <c r="J185" s="36"/>
      <c r="K185" s="4"/>
      <c r="L185" s="36"/>
      <c r="M185" s="4"/>
      <c r="N185" s="36"/>
      <c r="O185" s="4"/>
      <c r="P185" s="36"/>
      <c r="Q185" s="36"/>
      <c r="R185" s="36"/>
      <c r="S185" s="36"/>
      <c r="T185" s="36"/>
      <c r="U185" s="36"/>
      <c r="X185" s="26" t="s">
        <v>242</v>
      </c>
      <c r="Y185" s="26" t="s">
        <v>243</v>
      </c>
      <c r="Z185" s="26" t="s">
        <v>3892</v>
      </c>
      <c r="AA185" s="26" t="s">
        <v>23</v>
      </c>
      <c r="AB185" s="26"/>
    </row>
    <row r="186" spans="1:28" s="42" customFormat="1">
      <c r="A186" s="11"/>
      <c r="B186" s="11" t="s">
        <v>4721</v>
      </c>
      <c r="C186" s="11" t="s">
        <v>4238</v>
      </c>
      <c r="D186" s="11" t="s">
        <v>556</v>
      </c>
      <c r="E186" s="3"/>
      <c r="F186" s="36"/>
      <c r="G186" s="36"/>
      <c r="H186" s="36"/>
      <c r="I186" s="4"/>
      <c r="J186" s="36"/>
      <c r="K186" s="4"/>
      <c r="L186" s="36"/>
      <c r="M186" s="4"/>
      <c r="N186" s="36"/>
      <c r="O186" s="4"/>
      <c r="P186" s="36"/>
      <c r="Q186" s="36"/>
      <c r="R186" s="36"/>
      <c r="S186" s="36"/>
      <c r="T186" s="36"/>
      <c r="U186" s="36"/>
      <c r="X186" s="26" t="s">
        <v>244</v>
      </c>
      <c r="Y186" s="26" t="s">
        <v>245</v>
      </c>
      <c r="Z186" s="26" t="s">
        <v>3892</v>
      </c>
      <c r="AA186" s="26" t="s">
        <v>89</v>
      </c>
      <c r="AB186" s="26"/>
    </row>
    <row r="187" spans="1:28" s="42" customFormat="1">
      <c r="A187" s="11"/>
      <c r="B187" s="11" t="s">
        <v>4722</v>
      </c>
      <c r="C187" s="11" t="s">
        <v>4250</v>
      </c>
      <c r="D187" s="11" t="s">
        <v>556</v>
      </c>
      <c r="E187" s="3"/>
      <c r="F187" s="36"/>
      <c r="G187" s="36"/>
      <c r="H187" s="36"/>
      <c r="I187" s="4"/>
      <c r="J187" s="36"/>
      <c r="K187" s="4"/>
      <c r="L187" s="36"/>
      <c r="M187" s="4"/>
      <c r="N187" s="36"/>
      <c r="O187" s="4"/>
      <c r="P187" s="36"/>
      <c r="Q187" s="36"/>
      <c r="R187" s="36"/>
      <c r="S187" s="36"/>
      <c r="T187" s="36"/>
      <c r="U187" s="36"/>
      <c r="X187" s="26" t="s">
        <v>246</v>
      </c>
      <c r="Y187" s="26" t="s">
        <v>247</v>
      </c>
      <c r="Z187" s="26" t="s">
        <v>524</v>
      </c>
      <c r="AA187" s="26" t="s">
        <v>62</v>
      </c>
      <c r="AB187" s="26"/>
    </row>
    <row r="188" spans="1:28" s="42" customFormat="1">
      <c r="A188" s="11"/>
      <c r="B188" s="11" t="s">
        <v>4723</v>
      </c>
      <c r="C188" s="11" t="s">
        <v>4262</v>
      </c>
      <c r="D188" s="11" t="s">
        <v>556</v>
      </c>
      <c r="E188" s="3"/>
      <c r="F188" s="36"/>
      <c r="G188" s="36"/>
      <c r="H188" s="36"/>
      <c r="I188" s="4"/>
      <c r="J188" s="36"/>
      <c r="K188" s="4"/>
      <c r="L188" s="36"/>
      <c r="M188" s="4"/>
      <c r="N188" s="36"/>
      <c r="O188" s="4"/>
      <c r="P188" s="36"/>
      <c r="Q188" s="36"/>
      <c r="R188" s="36"/>
      <c r="S188" s="36"/>
      <c r="T188" s="36"/>
      <c r="U188" s="36"/>
      <c r="X188" s="26" t="s">
        <v>488</v>
      </c>
      <c r="Y188" s="26" t="s">
        <v>489</v>
      </c>
      <c r="Z188" s="26" t="s">
        <v>524</v>
      </c>
      <c r="AA188" s="26" t="s">
        <v>23</v>
      </c>
      <c r="AB188" s="26"/>
    </row>
    <row r="189" spans="1:28" s="42" customFormat="1">
      <c r="A189" s="11"/>
      <c r="B189" s="11" t="s">
        <v>4727</v>
      </c>
      <c r="C189" s="11" t="s">
        <v>4315</v>
      </c>
      <c r="D189" s="11" t="s">
        <v>556</v>
      </c>
      <c r="E189" s="3"/>
      <c r="F189" s="36"/>
      <c r="G189" s="36"/>
      <c r="H189" s="36"/>
      <c r="I189" s="4"/>
      <c r="J189" s="36"/>
      <c r="K189" s="4"/>
      <c r="L189" s="36"/>
      <c r="M189" s="4"/>
      <c r="N189" s="36"/>
      <c r="O189" s="4"/>
      <c r="P189" s="36"/>
      <c r="Q189" s="36"/>
      <c r="R189" s="36"/>
      <c r="S189" s="36"/>
      <c r="T189" s="36"/>
      <c r="U189" s="36"/>
      <c r="X189" s="26" t="s">
        <v>248</v>
      </c>
      <c r="Y189" s="26" t="s">
        <v>249</v>
      </c>
      <c r="Z189" s="26" t="s">
        <v>525</v>
      </c>
      <c r="AA189" s="26" t="s">
        <v>23</v>
      </c>
      <c r="AB189" s="26"/>
    </row>
    <row r="190" spans="1:28" s="42" customFormat="1">
      <c r="A190" s="11"/>
      <c r="B190" s="11" t="s">
        <v>4728</v>
      </c>
      <c r="C190" s="11" t="s">
        <v>4328</v>
      </c>
      <c r="D190" s="11" t="s">
        <v>556</v>
      </c>
      <c r="E190" s="3"/>
      <c r="F190" s="36"/>
      <c r="G190" s="36"/>
      <c r="H190" s="36"/>
      <c r="I190" s="4"/>
      <c r="J190" s="36"/>
      <c r="K190" s="4"/>
      <c r="L190" s="36"/>
      <c r="M190" s="4"/>
      <c r="N190" s="36"/>
      <c r="O190" s="4"/>
      <c r="P190" s="36"/>
      <c r="Q190" s="36"/>
      <c r="R190" s="36"/>
      <c r="S190" s="36"/>
      <c r="T190" s="36"/>
      <c r="U190" s="36"/>
      <c r="X190" s="26" t="s">
        <v>250</v>
      </c>
      <c r="Y190" s="26" t="s">
        <v>251</v>
      </c>
      <c r="Z190" s="26" t="s">
        <v>524</v>
      </c>
      <c r="AA190" s="26" t="s">
        <v>62</v>
      </c>
      <c r="AB190" s="26"/>
    </row>
    <row r="191" spans="1:28" s="42" customFormat="1">
      <c r="A191" s="11"/>
      <c r="B191" s="11" t="s">
        <v>4729</v>
      </c>
      <c r="C191" s="11" t="s">
        <v>4340</v>
      </c>
      <c r="D191" s="11" t="s">
        <v>556</v>
      </c>
      <c r="E191" s="3"/>
      <c r="F191" s="36"/>
      <c r="G191" s="36"/>
      <c r="H191" s="36"/>
      <c r="I191" s="4"/>
      <c r="J191" s="36"/>
      <c r="K191" s="4"/>
      <c r="L191" s="36"/>
      <c r="M191" s="4"/>
      <c r="N191" s="36"/>
      <c r="O191" s="4"/>
      <c r="P191" s="36"/>
      <c r="Q191" s="36"/>
      <c r="R191" s="36"/>
      <c r="S191" s="36"/>
      <c r="T191" s="36"/>
      <c r="U191" s="36"/>
      <c r="X191" s="26" t="s">
        <v>252</v>
      </c>
      <c r="Y191" s="26" t="s">
        <v>253</v>
      </c>
      <c r="Z191" s="26" t="s">
        <v>524</v>
      </c>
      <c r="AA191" s="26" t="s">
        <v>39</v>
      </c>
      <c r="AB191" s="26"/>
    </row>
    <row r="192" spans="1:28" s="42" customFormat="1">
      <c r="A192" s="11"/>
      <c r="B192" s="11" t="s">
        <v>4730</v>
      </c>
      <c r="C192" s="11" t="s">
        <v>4366</v>
      </c>
      <c r="D192" s="11" t="s">
        <v>556</v>
      </c>
      <c r="E192" s="3"/>
      <c r="F192" s="36"/>
      <c r="G192" s="36"/>
      <c r="H192" s="36"/>
      <c r="I192" s="4"/>
      <c r="J192" s="36"/>
      <c r="K192" s="4"/>
      <c r="L192" s="36"/>
      <c r="M192" s="4"/>
      <c r="N192" s="36"/>
      <c r="O192" s="4"/>
      <c r="P192" s="36"/>
      <c r="Q192" s="36"/>
      <c r="R192" s="36"/>
      <c r="S192" s="36"/>
      <c r="T192" s="36"/>
      <c r="U192" s="36"/>
      <c r="X192" s="26" t="s">
        <v>254</v>
      </c>
      <c r="Y192" s="26" t="s">
        <v>255</v>
      </c>
      <c r="Z192" s="26" t="s">
        <v>524</v>
      </c>
      <c r="AA192" s="26" t="s">
        <v>39</v>
      </c>
      <c r="AB192" s="26"/>
    </row>
    <row r="193" spans="1:28" s="42" customFormat="1">
      <c r="A193" s="11"/>
      <c r="B193" s="11" t="s">
        <v>4731</v>
      </c>
      <c r="C193" s="11" t="s">
        <v>4372</v>
      </c>
      <c r="D193" s="11" t="s">
        <v>556</v>
      </c>
      <c r="E193" s="3"/>
      <c r="F193" s="36"/>
      <c r="G193" s="36"/>
      <c r="H193" s="36"/>
      <c r="I193" s="4"/>
      <c r="J193" s="36"/>
      <c r="K193" s="4"/>
      <c r="L193" s="36"/>
      <c r="M193" s="4"/>
      <c r="N193" s="36"/>
      <c r="O193" s="4"/>
      <c r="P193" s="36"/>
      <c r="Q193" s="36"/>
      <c r="R193" s="36"/>
      <c r="S193" s="36"/>
      <c r="T193" s="36"/>
      <c r="U193" s="36"/>
      <c r="X193" s="26" t="s">
        <v>256</v>
      </c>
      <c r="Y193" s="26" t="s">
        <v>257</v>
      </c>
      <c r="Z193" s="26" t="s">
        <v>524</v>
      </c>
      <c r="AA193" s="26" t="s">
        <v>26</v>
      </c>
      <c r="AB193" s="26"/>
    </row>
    <row r="194" spans="1:28" s="42" customFormat="1">
      <c r="A194" s="11"/>
      <c r="B194" s="11" t="s">
        <v>4732</v>
      </c>
      <c r="C194" s="11" t="s">
        <v>4378</v>
      </c>
      <c r="D194" s="11" t="s">
        <v>556</v>
      </c>
      <c r="E194" s="3"/>
      <c r="F194" s="36"/>
      <c r="G194" s="36"/>
      <c r="H194" s="36"/>
      <c r="I194" s="4"/>
      <c r="J194" s="36"/>
      <c r="K194" s="4"/>
      <c r="L194" s="36"/>
      <c r="M194" s="4"/>
      <c r="N194" s="36"/>
      <c r="O194" s="4"/>
      <c r="P194" s="36"/>
      <c r="Q194" s="36"/>
      <c r="R194" s="36"/>
      <c r="S194" s="36"/>
      <c r="T194" s="36"/>
      <c r="U194" s="36"/>
      <c r="X194" s="26" t="s">
        <v>258</v>
      </c>
      <c r="Y194" s="26" t="s">
        <v>259</v>
      </c>
      <c r="Z194" s="26" t="s">
        <v>524</v>
      </c>
      <c r="AA194" s="26" t="s">
        <v>11</v>
      </c>
      <c r="AB194" s="26"/>
    </row>
    <row r="195" spans="1:28" s="42" customFormat="1">
      <c r="A195" s="11"/>
      <c r="B195" s="11" t="s">
        <v>4780</v>
      </c>
      <c r="C195" s="11" t="s">
        <v>4385</v>
      </c>
      <c r="D195" s="11" t="s">
        <v>556</v>
      </c>
      <c r="E195" s="3"/>
      <c r="F195" s="36"/>
      <c r="G195" s="36"/>
      <c r="H195" s="36"/>
      <c r="I195" s="4"/>
      <c r="J195" s="36"/>
      <c r="K195" s="4"/>
      <c r="L195" s="36"/>
      <c r="M195" s="4"/>
      <c r="N195" s="36"/>
      <c r="O195" s="4"/>
      <c r="P195" s="36"/>
      <c r="Q195" s="36"/>
      <c r="R195" s="36"/>
      <c r="S195" s="36"/>
      <c r="T195" s="36"/>
      <c r="U195" s="36"/>
      <c r="X195" s="26" t="s">
        <v>490</v>
      </c>
      <c r="Y195" s="26" t="s">
        <v>491</v>
      </c>
      <c r="Z195" s="26" t="s">
        <v>524</v>
      </c>
      <c r="AA195" s="26" t="s">
        <v>442</v>
      </c>
      <c r="AB195" s="26"/>
    </row>
    <row r="196" spans="1:28" s="42" customFormat="1">
      <c r="A196" s="11"/>
      <c r="B196" s="11" t="s">
        <v>4733</v>
      </c>
      <c r="C196" s="11" t="s">
        <v>4392</v>
      </c>
      <c r="D196" s="11" t="s">
        <v>556</v>
      </c>
      <c r="E196" s="3"/>
      <c r="F196" s="36"/>
      <c r="G196" s="36"/>
      <c r="H196" s="36"/>
      <c r="I196" s="4"/>
      <c r="J196" s="36"/>
      <c r="K196" s="4"/>
      <c r="L196" s="36"/>
      <c r="M196" s="4"/>
      <c r="N196" s="36"/>
      <c r="O196" s="4"/>
      <c r="P196" s="36"/>
      <c r="Q196" s="36"/>
      <c r="R196" s="36"/>
      <c r="S196" s="36"/>
      <c r="T196" s="36"/>
      <c r="U196" s="36"/>
      <c r="X196" s="26" t="s">
        <v>260</v>
      </c>
      <c r="Y196" s="26" t="s">
        <v>261</v>
      </c>
      <c r="Z196" s="26" t="s">
        <v>3892</v>
      </c>
      <c r="AA196" s="26" t="s">
        <v>11</v>
      </c>
      <c r="AB196" s="26"/>
    </row>
    <row r="197" spans="1:28" s="42" customFormat="1">
      <c r="A197" s="11"/>
      <c r="B197" s="11" t="s">
        <v>4734</v>
      </c>
      <c r="C197" s="11" t="s">
        <v>4406</v>
      </c>
      <c r="D197" s="11" t="s">
        <v>556</v>
      </c>
      <c r="E197" s="3"/>
      <c r="F197" s="36"/>
      <c r="G197" s="36"/>
      <c r="H197" s="36"/>
      <c r="I197" s="4"/>
      <c r="J197" s="36"/>
      <c r="K197" s="4"/>
      <c r="L197" s="36"/>
      <c r="M197" s="4"/>
      <c r="N197" s="36"/>
      <c r="O197" s="4"/>
      <c r="P197" s="36"/>
      <c r="Q197" s="36"/>
      <c r="R197" s="36"/>
      <c r="S197" s="36"/>
      <c r="T197" s="36"/>
      <c r="U197" s="36"/>
      <c r="X197" s="26" t="s">
        <v>262</v>
      </c>
      <c r="Y197" s="26" t="s">
        <v>263</v>
      </c>
      <c r="Z197" s="26" t="s">
        <v>524</v>
      </c>
      <c r="AA197" s="26" t="s">
        <v>11</v>
      </c>
      <c r="AB197" s="26"/>
    </row>
    <row r="198" spans="1:28" s="42" customFormat="1">
      <c r="A198" s="11"/>
      <c r="B198" s="11" t="s">
        <v>4735</v>
      </c>
      <c r="C198" s="11" t="s">
        <v>4413</v>
      </c>
      <c r="D198" s="11" t="s">
        <v>556</v>
      </c>
      <c r="E198" s="3"/>
      <c r="F198" s="36"/>
      <c r="G198" s="36"/>
      <c r="H198" s="36"/>
      <c r="I198" s="4"/>
      <c r="J198" s="36"/>
      <c r="K198" s="4"/>
      <c r="L198" s="36"/>
      <c r="M198" s="4"/>
      <c r="N198" s="36"/>
      <c r="O198" s="4"/>
      <c r="P198" s="36"/>
      <c r="Q198" s="36"/>
      <c r="R198" s="36"/>
      <c r="S198" s="36"/>
      <c r="T198" s="36"/>
      <c r="U198" s="36"/>
      <c r="X198" s="26" t="s">
        <v>264</v>
      </c>
      <c r="Y198" s="26" t="s">
        <v>265</v>
      </c>
      <c r="Z198" s="26" t="s">
        <v>524</v>
      </c>
      <c r="AA198" s="26" t="s">
        <v>11</v>
      </c>
      <c r="AB198" s="26"/>
    </row>
    <row r="199" spans="1:28" s="42" customFormat="1">
      <c r="A199" s="11"/>
      <c r="B199" s="11" t="s">
        <v>4781</v>
      </c>
      <c r="C199" s="11" t="s">
        <v>4420</v>
      </c>
      <c r="D199" s="11" t="s">
        <v>556</v>
      </c>
      <c r="E199" s="3"/>
      <c r="F199" s="36"/>
      <c r="G199" s="36"/>
      <c r="H199" s="36"/>
      <c r="I199" s="4"/>
      <c r="J199" s="36"/>
      <c r="K199" s="4"/>
      <c r="L199" s="36"/>
      <c r="M199" s="4"/>
      <c r="N199" s="36"/>
      <c r="O199" s="4"/>
      <c r="P199" s="36"/>
      <c r="Q199" s="36"/>
      <c r="R199" s="36"/>
      <c r="S199" s="36"/>
      <c r="T199" s="36"/>
      <c r="U199" s="36"/>
      <c r="X199" s="26" t="s">
        <v>266</v>
      </c>
      <c r="Y199" s="26" t="s">
        <v>267</v>
      </c>
      <c r="Z199" s="26" t="s">
        <v>524</v>
      </c>
      <c r="AA199" s="26" t="s">
        <v>62</v>
      </c>
      <c r="AB199" s="26"/>
    </row>
    <row r="200" spans="1:28" s="42" customFormat="1" ht="30">
      <c r="A200" s="11"/>
      <c r="B200" s="11" t="s">
        <v>4736</v>
      </c>
      <c r="C200" s="11" t="s">
        <v>4427</v>
      </c>
      <c r="D200" s="11" t="s">
        <v>556</v>
      </c>
      <c r="E200" s="3"/>
      <c r="F200" s="36"/>
      <c r="G200" s="36"/>
      <c r="H200" s="36"/>
      <c r="I200" s="4"/>
      <c r="J200" s="36"/>
      <c r="K200" s="4"/>
      <c r="L200" s="36"/>
      <c r="M200" s="4"/>
      <c r="N200" s="36"/>
      <c r="O200" s="4"/>
      <c r="P200" s="36"/>
      <c r="Q200" s="36"/>
      <c r="R200" s="36"/>
      <c r="S200" s="36"/>
      <c r="T200" s="36"/>
      <c r="U200" s="36"/>
      <c r="X200" s="26" t="s">
        <v>268</v>
      </c>
      <c r="Y200" s="26" t="s">
        <v>269</v>
      </c>
      <c r="Z200" s="26" t="s">
        <v>524</v>
      </c>
      <c r="AA200" s="26" t="s">
        <v>39</v>
      </c>
      <c r="AB200" s="26"/>
    </row>
    <row r="201" spans="1:28" s="42" customFormat="1">
      <c r="A201" s="11"/>
      <c r="B201" s="11" t="s">
        <v>4737</v>
      </c>
      <c r="C201" s="11" t="s">
        <v>4433</v>
      </c>
      <c r="D201" s="11" t="s">
        <v>556</v>
      </c>
      <c r="E201" s="3"/>
      <c r="F201" s="36"/>
      <c r="G201" s="36"/>
      <c r="H201" s="36"/>
      <c r="I201" s="4"/>
      <c r="J201" s="36"/>
      <c r="K201" s="4"/>
      <c r="L201" s="36"/>
      <c r="M201" s="4"/>
      <c r="N201" s="36"/>
      <c r="O201" s="4"/>
      <c r="P201" s="36"/>
      <c r="Q201" s="36"/>
      <c r="R201" s="36"/>
      <c r="S201" s="36"/>
      <c r="T201" s="36"/>
      <c r="U201" s="36"/>
      <c r="X201" s="26" t="s">
        <v>270</v>
      </c>
      <c r="Y201" s="26" t="s">
        <v>271</v>
      </c>
      <c r="Z201" s="26" t="s">
        <v>524</v>
      </c>
      <c r="AA201" s="26" t="s">
        <v>6</v>
      </c>
      <c r="AB201" s="26"/>
    </row>
    <row r="202" spans="1:28" s="42" customFormat="1" ht="30">
      <c r="A202" s="11"/>
      <c r="B202" s="11" t="s">
        <v>4738</v>
      </c>
      <c r="C202" s="11" t="s">
        <v>4439</v>
      </c>
      <c r="D202" s="11" t="s">
        <v>556</v>
      </c>
      <c r="E202" s="3"/>
      <c r="F202" s="36"/>
      <c r="G202" s="36"/>
      <c r="H202" s="36"/>
      <c r="I202" s="4"/>
      <c r="J202" s="36"/>
      <c r="K202" s="4"/>
      <c r="L202" s="36"/>
      <c r="M202" s="4"/>
      <c r="N202" s="36"/>
      <c r="O202" s="4"/>
      <c r="P202" s="36"/>
      <c r="Q202" s="36"/>
      <c r="R202" s="36"/>
      <c r="S202" s="36"/>
      <c r="T202" s="36"/>
      <c r="U202" s="36"/>
      <c r="X202" s="26" t="s">
        <v>272</v>
      </c>
      <c r="Y202" s="26" t="s">
        <v>273</v>
      </c>
      <c r="Z202" s="26" t="s">
        <v>525</v>
      </c>
      <c r="AA202" s="26" t="s">
        <v>6</v>
      </c>
      <c r="AB202" s="26"/>
    </row>
    <row r="203" spans="1:28" s="42" customFormat="1">
      <c r="A203" s="11"/>
      <c r="B203" s="11" t="s">
        <v>4739</v>
      </c>
      <c r="C203" s="11" t="s">
        <v>4444</v>
      </c>
      <c r="D203" s="11" t="s">
        <v>556</v>
      </c>
      <c r="E203" s="3"/>
      <c r="F203" s="36"/>
      <c r="G203" s="36"/>
      <c r="H203" s="36"/>
      <c r="I203" s="4"/>
      <c r="J203" s="36"/>
      <c r="K203" s="4"/>
      <c r="L203" s="36"/>
      <c r="M203" s="4"/>
      <c r="N203" s="36"/>
      <c r="O203" s="4"/>
      <c r="P203" s="36"/>
      <c r="Q203" s="36"/>
      <c r="R203" s="36"/>
      <c r="S203" s="36"/>
      <c r="T203" s="36"/>
      <c r="U203" s="36"/>
      <c r="X203" s="26" t="s">
        <v>274</v>
      </c>
      <c r="Y203" s="26" t="s">
        <v>275</v>
      </c>
      <c r="Z203" s="26" t="s">
        <v>524</v>
      </c>
      <c r="AA203" s="26" t="s">
        <v>16</v>
      </c>
      <c r="AB203" s="26"/>
    </row>
    <row r="204" spans="1:28" s="42" customFormat="1">
      <c r="A204" s="11"/>
      <c r="B204" s="11" t="s">
        <v>4741</v>
      </c>
      <c r="C204" s="11" t="s">
        <v>4485</v>
      </c>
      <c r="D204" s="11" t="s">
        <v>556</v>
      </c>
      <c r="E204" s="3"/>
      <c r="F204" s="36"/>
      <c r="G204" s="36"/>
      <c r="H204" s="36"/>
      <c r="I204" s="4"/>
      <c r="J204" s="36"/>
      <c r="K204" s="4"/>
      <c r="L204" s="36"/>
      <c r="M204" s="4"/>
      <c r="N204" s="36"/>
      <c r="O204" s="4"/>
      <c r="P204" s="36"/>
      <c r="Q204" s="36"/>
      <c r="R204" s="36"/>
      <c r="S204" s="36"/>
      <c r="T204" s="36"/>
      <c r="U204" s="36"/>
      <c r="X204" s="26" t="s">
        <v>276</v>
      </c>
      <c r="Y204" s="26" t="s">
        <v>277</v>
      </c>
      <c r="Z204" s="26" t="s">
        <v>524</v>
      </c>
      <c r="AA204" s="26" t="s">
        <v>11</v>
      </c>
      <c r="AB204" s="26"/>
    </row>
    <row r="205" spans="1:28" s="42" customFormat="1">
      <c r="A205" s="11"/>
      <c r="B205" s="11" t="s">
        <v>4742</v>
      </c>
      <c r="C205" s="11" t="s">
        <v>4504</v>
      </c>
      <c r="D205" s="11" t="s">
        <v>556</v>
      </c>
      <c r="E205" s="3"/>
      <c r="F205" s="36"/>
      <c r="G205" s="36"/>
      <c r="H205" s="36"/>
      <c r="I205" s="4"/>
      <c r="J205" s="36"/>
      <c r="K205" s="4"/>
      <c r="L205" s="36"/>
      <c r="M205" s="4"/>
      <c r="N205" s="36"/>
      <c r="O205" s="4"/>
      <c r="P205" s="36"/>
      <c r="Q205" s="36"/>
      <c r="R205" s="36"/>
      <c r="S205" s="36"/>
      <c r="T205" s="36"/>
      <c r="U205" s="36"/>
      <c r="X205" s="26" t="s">
        <v>278</v>
      </c>
      <c r="Y205" s="26" t="s">
        <v>279</v>
      </c>
      <c r="Z205" s="26" t="s">
        <v>526</v>
      </c>
      <c r="AA205" s="26" t="s">
        <v>16</v>
      </c>
      <c r="AB205" s="26"/>
    </row>
    <row r="206" spans="1:28" s="42" customFormat="1">
      <c r="A206" s="11"/>
      <c r="B206" s="11" t="s">
        <v>4743</v>
      </c>
      <c r="C206" s="11" t="s">
        <v>4523</v>
      </c>
      <c r="D206" s="11" t="s">
        <v>556</v>
      </c>
      <c r="E206" s="3"/>
      <c r="F206" s="36"/>
      <c r="G206" s="36"/>
      <c r="H206" s="36"/>
      <c r="I206" s="4"/>
      <c r="J206" s="36"/>
      <c r="K206" s="4"/>
      <c r="L206" s="36"/>
      <c r="M206" s="4"/>
      <c r="N206" s="36"/>
      <c r="O206" s="4"/>
      <c r="P206" s="36"/>
      <c r="Q206" s="36"/>
      <c r="R206" s="36"/>
      <c r="S206" s="36"/>
      <c r="T206" s="36"/>
      <c r="U206" s="36"/>
      <c r="X206" s="26" t="s">
        <v>280</v>
      </c>
      <c r="Y206" s="26" t="s">
        <v>4785</v>
      </c>
      <c r="Z206" s="26" t="s">
        <v>524</v>
      </c>
      <c r="AA206" s="26" t="s">
        <v>23</v>
      </c>
      <c r="AB206" s="26"/>
    </row>
    <row r="207" spans="1:28" s="42" customFormat="1">
      <c r="A207" s="11"/>
      <c r="B207" s="11" t="s">
        <v>4744</v>
      </c>
      <c r="C207" s="11" t="s">
        <v>4531</v>
      </c>
      <c r="D207" s="11" t="s">
        <v>556</v>
      </c>
      <c r="E207" s="3"/>
      <c r="F207" s="36"/>
      <c r="G207" s="36"/>
      <c r="H207" s="36"/>
      <c r="I207" s="4"/>
      <c r="J207" s="36"/>
      <c r="K207" s="4"/>
      <c r="L207" s="36"/>
      <c r="M207" s="4"/>
      <c r="N207" s="36"/>
      <c r="O207" s="4"/>
      <c r="P207" s="36"/>
      <c r="Q207" s="36"/>
      <c r="R207" s="36"/>
      <c r="S207" s="36"/>
      <c r="T207" s="36"/>
      <c r="U207" s="36"/>
      <c r="X207" s="26" t="s">
        <v>281</v>
      </c>
      <c r="Y207" s="26" t="s">
        <v>4786</v>
      </c>
      <c r="Z207" s="26" t="s">
        <v>3892</v>
      </c>
      <c r="AA207" s="26" t="s">
        <v>23</v>
      </c>
      <c r="AB207" s="26"/>
    </row>
    <row r="208" spans="1:28" s="42" customFormat="1">
      <c r="A208" s="11"/>
      <c r="B208" s="11" t="s">
        <v>4745</v>
      </c>
      <c r="C208" s="11" t="s">
        <v>4540</v>
      </c>
      <c r="D208" s="11" t="s">
        <v>556</v>
      </c>
      <c r="E208" s="3"/>
      <c r="F208" s="36"/>
      <c r="G208" s="36"/>
      <c r="H208" s="36"/>
      <c r="I208" s="4"/>
      <c r="J208" s="36"/>
      <c r="K208" s="4"/>
      <c r="L208" s="36"/>
      <c r="M208" s="4"/>
      <c r="N208" s="36"/>
      <c r="O208" s="4"/>
      <c r="P208" s="36"/>
      <c r="Q208" s="36"/>
      <c r="R208" s="36"/>
      <c r="S208" s="36"/>
      <c r="T208" s="36"/>
      <c r="U208" s="36"/>
      <c r="X208" s="26" t="s">
        <v>282</v>
      </c>
      <c r="Y208" s="26" t="s">
        <v>283</v>
      </c>
      <c r="Z208" s="26" t="s">
        <v>3892</v>
      </c>
      <c r="AA208" s="26" t="s">
        <v>11</v>
      </c>
      <c r="AB208" s="26"/>
    </row>
    <row r="209" spans="1:28" s="42" customFormat="1">
      <c r="A209" s="11"/>
      <c r="B209" s="11" t="s">
        <v>4777</v>
      </c>
      <c r="C209" s="11" t="s">
        <v>4578</v>
      </c>
      <c r="D209" s="11" t="s">
        <v>556</v>
      </c>
      <c r="E209" s="3"/>
      <c r="F209" s="36"/>
      <c r="G209" s="36"/>
      <c r="H209" s="36"/>
      <c r="I209" s="4"/>
      <c r="J209" s="36"/>
      <c r="K209" s="4"/>
      <c r="L209" s="36"/>
      <c r="M209" s="4"/>
      <c r="N209" s="36"/>
      <c r="O209" s="4"/>
      <c r="P209" s="36"/>
      <c r="Q209" s="36"/>
      <c r="R209" s="36"/>
      <c r="S209" s="36"/>
      <c r="T209" s="36"/>
      <c r="U209" s="36"/>
      <c r="X209" s="26" t="s">
        <v>284</v>
      </c>
      <c r="Y209" s="26" t="s">
        <v>285</v>
      </c>
      <c r="Z209" s="26" t="s">
        <v>525</v>
      </c>
      <c r="AA209" s="26" t="s">
        <v>39</v>
      </c>
      <c r="AB209" s="26"/>
    </row>
    <row r="210" spans="1:28" s="42" customFormat="1" ht="15.75">
      <c r="A210" s="47"/>
      <c r="B210" s="9" t="s">
        <v>556</v>
      </c>
      <c r="C210" s="9" t="s">
        <v>4747</v>
      </c>
      <c r="D210" s="10" t="s">
        <v>556</v>
      </c>
      <c r="E210" s="10"/>
      <c r="F210" s="10"/>
      <c r="G210" s="10"/>
      <c r="H210" s="10"/>
      <c r="I210" s="10"/>
      <c r="J210" s="10"/>
      <c r="K210" s="10"/>
      <c r="L210" s="10"/>
      <c r="M210" s="10"/>
      <c r="N210" s="10"/>
      <c r="O210" s="10"/>
      <c r="P210" s="10"/>
      <c r="Q210" s="10"/>
      <c r="R210" s="10"/>
      <c r="S210" s="10"/>
      <c r="T210" s="10"/>
      <c r="U210" s="10"/>
      <c r="X210" s="26" t="s">
        <v>286</v>
      </c>
      <c r="Y210" s="26" t="s">
        <v>287</v>
      </c>
      <c r="Z210" s="26" t="s">
        <v>524</v>
      </c>
      <c r="AA210" s="26" t="s">
        <v>16</v>
      </c>
      <c r="AB210" s="26"/>
    </row>
    <row r="211" spans="1:28" s="42" customFormat="1">
      <c r="A211" s="11"/>
      <c r="B211" s="11" t="s">
        <v>1126</v>
      </c>
      <c r="C211" s="11" t="s">
        <v>1127</v>
      </c>
      <c r="D211" s="11" t="s">
        <v>556</v>
      </c>
      <c r="E211" s="3"/>
      <c r="F211" s="36"/>
      <c r="G211" s="3"/>
      <c r="H211" s="36"/>
      <c r="I211" s="36" t="str">
        <f>IF(AND(ISNUMBER(I212),ISNUMBER(I213)), I212/I213, "")</f>
        <v/>
      </c>
      <c r="J211" s="36"/>
      <c r="K211" s="36" t="str">
        <f>IF(AND(ISNUMBER(K212),ISNUMBER(K213)), K212/K213, "")</f>
        <v/>
      </c>
      <c r="L211" s="36"/>
      <c r="M211" s="36" t="str">
        <f>IF(AND(ISNUMBER(M212),ISNUMBER(M213)), M212/M213, "")</f>
        <v/>
      </c>
      <c r="N211" s="3"/>
      <c r="O211" s="5" t="str">
        <f>IF(AND(ISNUMBER(O212),ISNUMBER(O213)), O212/O213, "")</f>
        <v/>
      </c>
      <c r="P211" s="12"/>
      <c r="Q211" s="12"/>
      <c r="R211" s="12"/>
      <c r="S211" s="12"/>
      <c r="T211" s="12"/>
      <c r="U211" s="12"/>
      <c r="X211" s="26" t="s">
        <v>288</v>
      </c>
      <c r="Y211" s="26" t="s">
        <v>289</v>
      </c>
      <c r="Z211" s="26" t="s">
        <v>524</v>
      </c>
      <c r="AA211" s="26" t="s">
        <v>16</v>
      </c>
      <c r="AB211" s="26"/>
    </row>
    <row r="212" spans="1:28" s="42" customFormat="1" ht="30">
      <c r="A212" s="13"/>
      <c r="B212" s="13" t="s">
        <v>1135</v>
      </c>
      <c r="C212" s="13" t="s">
        <v>1136</v>
      </c>
      <c r="D212" s="13" t="s">
        <v>556</v>
      </c>
      <c r="E212" s="36"/>
      <c r="F212" s="36"/>
      <c r="G212" s="36"/>
      <c r="H212" s="36"/>
      <c r="I212" s="36"/>
      <c r="J212" s="36"/>
      <c r="K212" s="36"/>
      <c r="L212" s="36"/>
      <c r="M212" s="36"/>
      <c r="N212" s="36"/>
      <c r="O212" s="4"/>
      <c r="P212" s="36"/>
      <c r="Q212" s="36"/>
      <c r="R212" s="36"/>
      <c r="S212" s="12"/>
      <c r="T212" s="12"/>
      <c r="U212" s="12"/>
      <c r="X212" s="26" t="s">
        <v>290</v>
      </c>
      <c r="Y212" s="26" t="s">
        <v>291</v>
      </c>
      <c r="Z212" s="26" t="s">
        <v>524</v>
      </c>
      <c r="AA212" s="26" t="s">
        <v>62</v>
      </c>
      <c r="AB212" s="26"/>
    </row>
    <row r="213" spans="1:28" s="42" customFormat="1" ht="30">
      <c r="A213" s="13"/>
      <c r="B213" s="13" t="s">
        <v>1139</v>
      </c>
      <c r="C213" s="13" t="s">
        <v>1140</v>
      </c>
      <c r="D213" s="13" t="s">
        <v>556</v>
      </c>
      <c r="E213" s="36"/>
      <c r="F213" s="36"/>
      <c r="G213" s="36"/>
      <c r="H213" s="36"/>
      <c r="I213" s="36"/>
      <c r="J213" s="36"/>
      <c r="K213" s="36"/>
      <c r="L213" s="36"/>
      <c r="M213" s="36"/>
      <c r="N213" s="36"/>
      <c r="O213" s="4"/>
      <c r="P213" s="36"/>
      <c r="Q213" s="36"/>
      <c r="R213" s="36"/>
      <c r="S213" s="12"/>
      <c r="T213" s="12"/>
      <c r="U213" s="12"/>
      <c r="X213" s="26" t="s">
        <v>292</v>
      </c>
      <c r="Y213" s="26" t="s">
        <v>293</v>
      </c>
      <c r="Z213" s="26" t="s">
        <v>524</v>
      </c>
      <c r="AA213" s="26" t="s">
        <v>11</v>
      </c>
      <c r="AB213" s="26"/>
    </row>
    <row r="214" spans="1:28" s="42" customFormat="1">
      <c r="A214" s="11"/>
      <c r="B214" s="11" t="s">
        <v>1164</v>
      </c>
      <c r="C214" s="11" t="s">
        <v>1165</v>
      </c>
      <c r="D214" s="11" t="s">
        <v>556</v>
      </c>
      <c r="E214" s="3"/>
      <c r="F214" s="36"/>
      <c r="G214" s="3"/>
      <c r="H214" s="36"/>
      <c r="I214" s="36" t="str">
        <f>IF(AND(ISNUMBER(I215),ISNUMBER(I216)), I215/I216, "")</f>
        <v/>
      </c>
      <c r="J214" s="36"/>
      <c r="K214" s="36" t="str">
        <f>IF(AND(ISNUMBER(K215),ISNUMBER(K216)), K215/K216, "")</f>
        <v/>
      </c>
      <c r="L214" s="36"/>
      <c r="M214" s="36" t="str">
        <f>IF(AND(ISNUMBER(M215),ISNUMBER(M216)), M215/M216, "")</f>
        <v/>
      </c>
      <c r="N214" s="3"/>
      <c r="O214" s="5" t="str">
        <f>IF(AND(ISNUMBER(O215),ISNUMBER(O216)), O215/O216, "")</f>
        <v/>
      </c>
      <c r="P214" s="12"/>
      <c r="Q214" s="12"/>
      <c r="R214" s="12"/>
      <c r="S214" s="12"/>
      <c r="T214" s="12"/>
      <c r="U214" s="12"/>
      <c r="X214" s="26" t="s">
        <v>492</v>
      </c>
      <c r="Y214" s="26" t="s">
        <v>493</v>
      </c>
      <c r="Z214" s="26" t="s">
        <v>525</v>
      </c>
      <c r="AA214" s="26" t="s">
        <v>442</v>
      </c>
      <c r="AB214" s="26"/>
    </row>
    <row r="215" spans="1:28" s="42" customFormat="1" ht="30">
      <c r="A215" s="13"/>
      <c r="B215" s="13" t="s">
        <v>1171</v>
      </c>
      <c r="C215" s="13" t="s">
        <v>1172</v>
      </c>
      <c r="D215" s="13" t="s">
        <v>556</v>
      </c>
      <c r="E215" s="36"/>
      <c r="F215" s="36"/>
      <c r="G215" s="36"/>
      <c r="H215" s="36"/>
      <c r="I215" s="36"/>
      <c r="J215" s="36"/>
      <c r="K215" s="36"/>
      <c r="L215" s="36"/>
      <c r="M215" s="36"/>
      <c r="N215" s="36"/>
      <c r="O215" s="4"/>
      <c r="P215" s="36"/>
      <c r="Q215" s="36"/>
      <c r="R215" s="36"/>
      <c r="S215" s="12"/>
      <c r="T215" s="12"/>
      <c r="U215" s="12"/>
      <c r="X215" s="26" t="s">
        <v>294</v>
      </c>
      <c r="Y215" s="26" t="s">
        <v>295</v>
      </c>
      <c r="Z215" s="26" t="s">
        <v>524</v>
      </c>
      <c r="AA215" s="26" t="s">
        <v>62</v>
      </c>
      <c r="AB215" s="26"/>
    </row>
    <row r="216" spans="1:28" s="42" customFormat="1" ht="30">
      <c r="A216" s="13"/>
      <c r="B216" s="13" t="s">
        <v>1176</v>
      </c>
      <c r="C216" s="13" t="s">
        <v>1177</v>
      </c>
      <c r="D216" s="13" t="s">
        <v>556</v>
      </c>
      <c r="E216" s="36"/>
      <c r="F216" s="36"/>
      <c r="G216" s="36"/>
      <c r="H216" s="36"/>
      <c r="I216" s="36"/>
      <c r="J216" s="36"/>
      <c r="K216" s="36"/>
      <c r="L216" s="36"/>
      <c r="M216" s="36"/>
      <c r="N216" s="36"/>
      <c r="O216" s="4"/>
      <c r="P216" s="36"/>
      <c r="Q216" s="36"/>
      <c r="R216" s="36"/>
      <c r="S216" s="12"/>
      <c r="T216" s="12"/>
      <c r="U216" s="12"/>
      <c r="X216" s="26" t="s">
        <v>494</v>
      </c>
      <c r="Y216" s="26" t="s">
        <v>495</v>
      </c>
      <c r="Z216" s="26" t="s">
        <v>3892</v>
      </c>
      <c r="AA216" s="26" t="s">
        <v>442</v>
      </c>
      <c r="AB216" s="26"/>
    </row>
    <row r="217" spans="1:28" s="42" customFormat="1" ht="30">
      <c r="A217" s="13"/>
      <c r="B217" s="13" t="s">
        <v>1181</v>
      </c>
      <c r="C217" s="13" t="s">
        <v>1182</v>
      </c>
      <c r="D217" s="13" t="s">
        <v>556</v>
      </c>
      <c r="E217" s="36"/>
      <c r="F217" s="36"/>
      <c r="G217" s="36"/>
      <c r="H217" s="36"/>
      <c r="I217" s="36"/>
      <c r="J217" s="36"/>
      <c r="K217" s="36"/>
      <c r="L217" s="36"/>
      <c r="M217" s="36"/>
      <c r="N217" s="36"/>
      <c r="O217" s="4"/>
      <c r="P217" s="36"/>
      <c r="Q217" s="36"/>
      <c r="R217" s="36"/>
      <c r="S217" s="12"/>
      <c r="T217" s="12"/>
      <c r="U217" s="12"/>
      <c r="X217" s="26" t="s">
        <v>296</v>
      </c>
      <c r="Y217" s="26" t="s">
        <v>297</v>
      </c>
      <c r="Z217" s="26" t="s">
        <v>524</v>
      </c>
      <c r="AA217" s="26" t="s">
        <v>11</v>
      </c>
      <c r="AB217" s="26"/>
    </row>
    <row r="218" spans="1:28" s="42" customFormat="1">
      <c r="A218" s="11"/>
      <c r="B218" s="11" t="s">
        <v>1771</v>
      </c>
      <c r="C218" s="11" t="s">
        <v>1772</v>
      </c>
      <c r="D218" s="11" t="s">
        <v>556</v>
      </c>
      <c r="E218" s="3"/>
      <c r="F218" s="36"/>
      <c r="G218" s="3"/>
      <c r="H218" s="36"/>
      <c r="I218" s="36" t="str">
        <f>IF(ISNUMBER(I219), I219, "")</f>
        <v/>
      </c>
      <c r="J218" s="36"/>
      <c r="K218" s="36" t="str">
        <f>IF(ISNUMBER(K219), K219, "")</f>
        <v/>
      </c>
      <c r="L218" s="36"/>
      <c r="M218" s="36" t="str">
        <f>IF(ISNUMBER(M219), M219, "")</f>
        <v/>
      </c>
      <c r="N218" s="3"/>
      <c r="O218" s="5" t="str">
        <f>IF(ISNUMBER(O219), O219, "")</f>
        <v/>
      </c>
      <c r="P218" s="12"/>
      <c r="Q218" s="12"/>
      <c r="R218" s="12"/>
      <c r="S218" s="12"/>
      <c r="T218" s="12"/>
      <c r="U218" s="12"/>
      <c r="X218" s="26" t="s">
        <v>298</v>
      </c>
      <c r="Y218" s="26" t="s">
        <v>299</v>
      </c>
      <c r="Z218" s="26" t="s">
        <v>524</v>
      </c>
      <c r="AA218" s="26" t="s">
        <v>11</v>
      </c>
      <c r="AB218" s="26"/>
    </row>
    <row r="219" spans="1:28" s="42" customFormat="1">
      <c r="A219" s="13"/>
      <c r="B219" s="13" t="s">
        <v>1780</v>
      </c>
      <c r="C219" s="13" t="s">
        <v>1781</v>
      </c>
      <c r="D219" s="13" t="s">
        <v>556</v>
      </c>
      <c r="E219" s="36"/>
      <c r="F219" s="36"/>
      <c r="G219" s="36"/>
      <c r="H219" s="36"/>
      <c r="I219" s="36"/>
      <c r="J219" s="36"/>
      <c r="K219" s="36"/>
      <c r="L219" s="36"/>
      <c r="M219" s="36"/>
      <c r="N219" s="36"/>
      <c r="O219" s="4"/>
      <c r="P219" s="36"/>
      <c r="Q219" s="36"/>
      <c r="R219" s="36"/>
      <c r="S219" s="12"/>
      <c r="T219" s="12"/>
      <c r="U219" s="12"/>
      <c r="X219" s="26" t="s">
        <v>300</v>
      </c>
      <c r="Y219" s="26" t="s">
        <v>301</v>
      </c>
      <c r="Z219" s="26" t="s">
        <v>524</v>
      </c>
      <c r="AA219" s="26" t="s">
        <v>16</v>
      </c>
      <c r="AB219" s="26"/>
    </row>
    <row r="220" spans="1:28" s="42" customFormat="1">
      <c r="A220" s="11"/>
      <c r="B220" s="11" t="s">
        <v>1881</v>
      </c>
      <c r="C220" s="11" t="s">
        <v>1882</v>
      </c>
      <c r="D220" s="11" t="s">
        <v>556</v>
      </c>
      <c r="E220" s="3"/>
      <c r="F220" s="36"/>
      <c r="G220" s="3"/>
      <c r="H220" s="36"/>
      <c r="I220" s="36" t="str">
        <f>IF(AND(ISNUMBER(I221),ISNUMBER(I222)), I221/I222, "")</f>
        <v/>
      </c>
      <c r="J220" s="36"/>
      <c r="K220" s="36" t="str">
        <f>IF(AND(ISNUMBER(K221),ISNUMBER(K222)), K221/K222, "")</f>
        <v/>
      </c>
      <c r="L220" s="36"/>
      <c r="M220" s="36" t="str">
        <f>IF(AND(ISNUMBER(M221),ISNUMBER(M222)), M221/M222, "")</f>
        <v/>
      </c>
      <c r="N220" s="3"/>
      <c r="O220" s="5" t="str">
        <f>IF(AND(ISNUMBER(O221),ISNUMBER(O222)), O221/O222, "")</f>
        <v/>
      </c>
      <c r="P220" s="12"/>
      <c r="Q220" s="12"/>
      <c r="R220" s="12"/>
      <c r="S220" s="12"/>
      <c r="T220" s="12"/>
      <c r="U220" s="12"/>
      <c r="X220" s="26" t="s">
        <v>302</v>
      </c>
      <c r="Y220" s="26" t="s">
        <v>303</v>
      </c>
      <c r="Z220" s="26" t="s">
        <v>524</v>
      </c>
      <c r="AA220" s="26" t="s">
        <v>16</v>
      </c>
      <c r="AB220" s="26"/>
    </row>
    <row r="221" spans="1:28" s="42" customFormat="1">
      <c r="A221" s="13"/>
      <c r="B221" s="13" t="s">
        <v>1889</v>
      </c>
      <c r="C221" s="13" t="s">
        <v>1890</v>
      </c>
      <c r="D221" s="13" t="s">
        <v>556</v>
      </c>
      <c r="E221" s="36"/>
      <c r="F221" s="36"/>
      <c r="G221" s="36"/>
      <c r="H221" s="36"/>
      <c r="I221" s="36"/>
      <c r="J221" s="36"/>
      <c r="K221" s="36"/>
      <c r="L221" s="36"/>
      <c r="M221" s="36"/>
      <c r="N221" s="36"/>
      <c r="O221" s="4"/>
      <c r="P221" s="36"/>
      <c r="Q221" s="36"/>
      <c r="R221" s="36"/>
      <c r="S221" s="12"/>
      <c r="T221" s="12"/>
      <c r="U221" s="12"/>
      <c r="X221" s="26" t="s">
        <v>304</v>
      </c>
      <c r="Y221" s="26" t="s">
        <v>305</v>
      </c>
      <c r="Z221" s="26" t="s">
        <v>525</v>
      </c>
      <c r="AA221" s="26" t="s">
        <v>16</v>
      </c>
      <c r="AB221" s="26"/>
    </row>
    <row r="222" spans="1:28" s="42" customFormat="1">
      <c r="A222" s="13"/>
      <c r="B222" s="13" t="s">
        <v>1894</v>
      </c>
      <c r="C222" s="13" t="s">
        <v>1895</v>
      </c>
      <c r="D222" s="13" t="s">
        <v>556</v>
      </c>
      <c r="E222" s="36"/>
      <c r="F222" s="36"/>
      <c r="G222" s="36"/>
      <c r="H222" s="36"/>
      <c r="I222" s="36"/>
      <c r="J222" s="36"/>
      <c r="K222" s="36"/>
      <c r="L222" s="36"/>
      <c r="M222" s="36"/>
      <c r="N222" s="36"/>
      <c r="O222" s="4"/>
      <c r="P222" s="36"/>
      <c r="Q222" s="36"/>
      <c r="R222" s="36"/>
      <c r="S222" s="12"/>
      <c r="T222" s="12"/>
      <c r="U222" s="12"/>
      <c r="X222" s="26" t="s">
        <v>306</v>
      </c>
      <c r="Y222" s="26" t="s">
        <v>307</v>
      </c>
      <c r="Z222" s="26" t="s">
        <v>524</v>
      </c>
      <c r="AA222" s="26" t="s">
        <v>11</v>
      </c>
      <c r="AB222" s="26"/>
    </row>
    <row r="223" spans="1:28" s="42" customFormat="1">
      <c r="A223" s="11"/>
      <c r="B223" s="11" t="s">
        <v>2392</v>
      </c>
      <c r="C223" s="11" t="s">
        <v>2393</v>
      </c>
      <c r="D223" s="11" t="s">
        <v>556</v>
      </c>
      <c r="E223" s="3"/>
      <c r="F223" s="36"/>
      <c r="G223" s="3"/>
      <c r="H223" s="36"/>
      <c r="I223" s="36" t="str">
        <f>IF(AND(ISNUMBER(I224),ISNUMBER(I225)), I224/(I224+I225), "")</f>
        <v/>
      </c>
      <c r="J223" s="36"/>
      <c r="K223" s="36" t="str">
        <f>IF(AND(ISNUMBER(K224),ISNUMBER(K225)), K224/(K224+K225), "")</f>
        <v/>
      </c>
      <c r="L223" s="36"/>
      <c r="M223" s="36" t="str">
        <f>IF(AND(ISNUMBER(M224),ISNUMBER(M225)), M224/(M224+M225), "")</f>
        <v/>
      </c>
      <c r="N223" s="3"/>
      <c r="O223" s="5" t="str">
        <f>IF(AND(ISNUMBER(O224),ISNUMBER(O225)), O224/(O224+O225), "")</f>
        <v/>
      </c>
      <c r="P223" s="12"/>
      <c r="Q223" s="12"/>
      <c r="R223" s="12"/>
      <c r="S223" s="12"/>
      <c r="T223" s="12"/>
      <c r="U223" s="12"/>
      <c r="X223" s="26" t="s">
        <v>308</v>
      </c>
      <c r="Y223" s="26" t="s">
        <v>309</v>
      </c>
      <c r="Z223" s="26" t="s">
        <v>524</v>
      </c>
      <c r="AA223" s="26" t="s">
        <v>26</v>
      </c>
      <c r="AB223" s="26"/>
    </row>
    <row r="224" spans="1:28" s="42" customFormat="1">
      <c r="A224" s="13"/>
      <c r="B224" s="13" t="s">
        <v>2399</v>
      </c>
      <c r="C224" s="13" t="s">
        <v>2400</v>
      </c>
      <c r="D224" s="13" t="s">
        <v>556</v>
      </c>
      <c r="E224" s="36"/>
      <c r="F224" s="36"/>
      <c r="G224" s="36"/>
      <c r="H224" s="36"/>
      <c r="I224" s="36"/>
      <c r="J224" s="36"/>
      <c r="K224" s="36"/>
      <c r="L224" s="36"/>
      <c r="M224" s="36"/>
      <c r="N224" s="36"/>
      <c r="O224" s="4"/>
      <c r="P224" s="36"/>
      <c r="Q224" s="36"/>
      <c r="R224" s="36"/>
      <c r="S224" s="12"/>
      <c r="T224" s="12"/>
      <c r="U224" s="12"/>
      <c r="X224" s="26" t="s">
        <v>310</v>
      </c>
      <c r="Y224" s="26" t="s">
        <v>311</v>
      </c>
      <c r="Z224" s="26" t="s">
        <v>525</v>
      </c>
      <c r="AA224" s="26" t="s">
        <v>26</v>
      </c>
      <c r="AB224" s="26"/>
    </row>
    <row r="225" spans="1:28" s="42" customFormat="1">
      <c r="A225" s="13"/>
      <c r="B225" s="13" t="s">
        <v>2404</v>
      </c>
      <c r="C225" s="13" t="s">
        <v>2405</v>
      </c>
      <c r="D225" s="13" t="s">
        <v>556</v>
      </c>
      <c r="E225" s="36"/>
      <c r="F225" s="36"/>
      <c r="G225" s="36"/>
      <c r="H225" s="36"/>
      <c r="I225" s="36"/>
      <c r="J225" s="36"/>
      <c r="K225" s="36"/>
      <c r="L225" s="36"/>
      <c r="M225" s="36"/>
      <c r="N225" s="36"/>
      <c r="O225" s="4"/>
      <c r="P225" s="36"/>
      <c r="Q225" s="36"/>
      <c r="R225" s="36"/>
      <c r="S225" s="12"/>
      <c r="T225" s="12"/>
      <c r="U225" s="12"/>
      <c r="X225" s="26" t="s">
        <v>312</v>
      </c>
      <c r="Y225" s="26" t="s">
        <v>313</v>
      </c>
      <c r="Z225" s="26" t="s">
        <v>524</v>
      </c>
      <c r="AA225" s="26" t="s">
        <v>26</v>
      </c>
      <c r="AB225" s="26"/>
    </row>
    <row r="226" spans="1:28" s="42" customFormat="1">
      <c r="A226" s="11"/>
      <c r="B226" s="11" t="s">
        <v>3063</v>
      </c>
      <c r="C226" s="11" t="s">
        <v>3064</v>
      </c>
      <c r="D226" s="11" t="s">
        <v>556</v>
      </c>
      <c r="E226" s="3"/>
      <c r="F226" s="36"/>
      <c r="G226" s="3"/>
      <c r="H226" s="36"/>
      <c r="I226" s="36" t="str">
        <f>IF(AND(ISNUMBER(I227),ISNUMBER(I228)), I227/I228, "")</f>
        <v/>
      </c>
      <c r="J226" s="36"/>
      <c r="K226" s="36" t="str">
        <f>IF(AND(ISNUMBER(K227),ISNUMBER(K228)), K227/K228, "")</f>
        <v/>
      </c>
      <c r="L226" s="36"/>
      <c r="M226" s="36" t="str">
        <f>IF(AND(ISNUMBER(M227),ISNUMBER(M228)), M227/M228, "")</f>
        <v/>
      </c>
      <c r="N226" s="3"/>
      <c r="O226" s="5" t="str">
        <f>IF(AND(ISNUMBER(O227),ISNUMBER(O228)), O227/O228, "")</f>
        <v/>
      </c>
      <c r="P226" s="12"/>
      <c r="Q226" s="12"/>
      <c r="R226" s="12"/>
      <c r="S226" s="12"/>
      <c r="T226" s="12"/>
      <c r="U226" s="12"/>
      <c r="X226" s="26" t="s">
        <v>314</v>
      </c>
      <c r="Y226" s="26" t="s">
        <v>315</v>
      </c>
      <c r="Z226" s="26" t="s">
        <v>524</v>
      </c>
      <c r="AA226" s="26" t="s">
        <v>6</v>
      </c>
      <c r="AB226" s="26"/>
    </row>
    <row r="227" spans="1:28" s="42" customFormat="1">
      <c r="A227" s="13"/>
      <c r="B227" s="13" t="s">
        <v>3070</v>
      </c>
      <c r="C227" s="13" t="s">
        <v>3071</v>
      </c>
      <c r="D227" s="13" t="s">
        <v>556</v>
      </c>
      <c r="E227" s="36"/>
      <c r="F227" s="36"/>
      <c r="G227" s="36"/>
      <c r="H227" s="36"/>
      <c r="I227" s="36"/>
      <c r="J227" s="36"/>
      <c r="K227" s="36"/>
      <c r="L227" s="36"/>
      <c r="M227" s="36"/>
      <c r="N227" s="36"/>
      <c r="O227" s="4"/>
      <c r="P227" s="36"/>
      <c r="Q227" s="36"/>
      <c r="R227" s="36"/>
      <c r="S227" s="12"/>
      <c r="T227" s="12"/>
      <c r="U227" s="12"/>
      <c r="X227" s="26" t="s">
        <v>316</v>
      </c>
      <c r="Y227" s="26" t="s">
        <v>317</v>
      </c>
      <c r="Z227" s="26" t="s">
        <v>524</v>
      </c>
      <c r="AA227" s="26" t="s">
        <v>62</v>
      </c>
      <c r="AB227" s="26"/>
    </row>
    <row r="228" spans="1:28" s="42" customFormat="1">
      <c r="A228" s="13"/>
      <c r="B228" s="13" t="s">
        <v>3075</v>
      </c>
      <c r="C228" s="13" t="s">
        <v>3076</v>
      </c>
      <c r="D228" s="13" t="s">
        <v>556</v>
      </c>
      <c r="E228" s="36"/>
      <c r="F228" s="36"/>
      <c r="G228" s="36"/>
      <c r="H228" s="36"/>
      <c r="I228" s="36"/>
      <c r="J228" s="36"/>
      <c r="K228" s="36"/>
      <c r="L228" s="36"/>
      <c r="M228" s="36"/>
      <c r="N228" s="36"/>
      <c r="O228" s="4"/>
      <c r="P228" s="36"/>
      <c r="Q228" s="36"/>
      <c r="R228" s="36"/>
      <c r="S228" s="12"/>
      <c r="T228" s="12"/>
      <c r="U228" s="12"/>
      <c r="X228" s="26" t="s">
        <v>318</v>
      </c>
      <c r="Y228" s="26" t="s">
        <v>319</v>
      </c>
      <c r="Z228" s="26" t="s">
        <v>525</v>
      </c>
      <c r="AA228" s="26" t="s">
        <v>6</v>
      </c>
      <c r="AB228" s="26"/>
    </row>
    <row r="229" spans="1:28" s="42" customFormat="1">
      <c r="A229" s="11"/>
      <c r="B229" s="11" t="s">
        <v>3330</v>
      </c>
      <c r="C229" s="11" t="s">
        <v>3331</v>
      </c>
      <c r="D229" s="11" t="s">
        <v>556</v>
      </c>
      <c r="E229" s="3"/>
      <c r="F229" s="36"/>
      <c r="G229" s="3"/>
      <c r="H229" s="36"/>
      <c r="I229" s="36" t="str">
        <f>IF(AND(ISNUMBER(I230),ISNUMBER(I231),ISNUMBER(I232),ISNUMBER(I233),ISNUMBER(I234),ISNUMBER(I235),ISNUMBER(I236),ISNUMBER(I237)), I230+I231-I232-I233-I234-I235-I236-I237, "")</f>
        <v/>
      </c>
      <c r="J229" s="36"/>
      <c r="K229" s="36" t="str">
        <f>IF(AND(ISNUMBER(K230),ISNUMBER(K231),ISNUMBER(K232),ISNUMBER(K233),ISNUMBER(K234),ISNUMBER(K235),ISNUMBER(K236),ISNUMBER(K237)), K230+K231-K232-K233-K234-K235-K236-K237, "")</f>
        <v/>
      </c>
      <c r="L229" s="36"/>
      <c r="M229" s="36" t="str">
        <f>IF(AND(ISNUMBER(M230),ISNUMBER(M231),ISNUMBER(M232),ISNUMBER(M233),ISNUMBER(M234),ISNUMBER(M235),ISNUMBER(M236),ISNUMBER(M237)), M230+M231-M232-M233-M234-M235-M236-M237, "")</f>
        <v/>
      </c>
      <c r="N229" s="3"/>
      <c r="O229" s="5" t="str">
        <f>IF(AND(ISNUMBER(O230),ISNUMBER(O231),ISNUMBER(O232),ISNUMBER(O233),ISNUMBER(O234),ISNUMBER(O235),ISNUMBER(O236),ISNUMBER(O237)), O230+O231-O232-O233-O234-O235-O236-O237, "")</f>
        <v/>
      </c>
      <c r="P229" s="12"/>
      <c r="Q229" s="12"/>
      <c r="R229" s="12"/>
      <c r="S229" s="12"/>
      <c r="T229" s="12"/>
      <c r="U229" s="12"/>
      <c r="X229" s="26" t="s">
        <v>496</v>
      </c>
      <c r="Y229" s="26" t="s">
        <v>497</v>
      </c>
      <c r="Z229" s="26" t="s">
        <v>3892</v>
      </c>
      <c r="AA229" s="26" t="s">
        <v>23</v>
      </c>
      <c r="AB229" s="26"/>
    </row>
    <row r="230" spans="1:28" s="42" customFormat="1">
      <c r="A230" s="13"/>
      <c r="B230" s="13" t="s">
        <v>3336</v>
      </c>
      <c r="C230" s="13" t="s">
        <v>3337</v>
      </c>
      <c r="D230" s="13" t="s">
        <v>556</v>
      </c>
      <c r="E230" s="36"/>
      <c r="F230" s="36"/>
      <c r="G230" s="36"/>
      <c r="H230" s="36"/>
      <c r="I230" s="36"/>
      <c r="J230" s="36"/>
      <c r="K230" s="36"/>
      <c r="L230" s="36"/>
      <c r="M230" s="36"/>
      <c r="N230" s="36"/>
      <c r="O230" s="4"/>
      <c r="P230" s="36"/>
      <c r="Q230" s="36"/>
      <c r="R230" s="36"/>
      <c r="S230" s="12"/>
      <c r="T230" s="12"/>
      <c r="U230" s="12"/>
      <c r="X230" s="26" t="s">
        <v>320</v>
      </c>
      <c r="Y230" s="26" t="s">
        <v>321</v>
      </c>
      <c r="Z230" s="26" t="s">
        <v>524</v>
      </c>
      <c r="AA230" s="26" t="s">
        <v>16</v>
      </c>
      <c r="AB230" s="26"/>
    </row>
    <row r="231" spans="1:28" s="42" customFormat="1">
      <c r="A231" s="13"/>
      <c r="B231" s="13" t="s">
        <v>3339</v>
      </c>
      <c r="C231" s="13" t="s">
        <v>3340</v>
      </c>
      <c r="D231" s="13" t="s">
        <v>556</v>
      </c>
      <c r="E231" s="36"/>
      <c r="F231" s="36"/>
      <c r="G231" s="36"/>
      <c r="H231" s="36"/>
      <c r="I231" s="36"/>
      <c r="J231" s="36"/>
      <c r="K231" s="36"/>
      <c r="L231" s="36"/>
      <c r="M231" s="36"/>
      <c r="N231" s="36"/>
      <c r="O231" s="4"/>
      <c r="P231" s="36"/>
      <c r="Q231" s="36"/>
      <c r="R231" s="36"/>
      <c r="S231" s="12"/>
      <c r="T231" s="12"/>
      <c r="U231" s="12"/>
      <c r="X231" s="26" t="s">
        <v>322</v>
      </c>
      <c r="Y231" s="26" t="s">
        <v>323</v>
      </c>
      <c r="Z231" s="26" t="s">
        <v>524</v>
      </c>
      <c r="AA231" s="26" t="s">
        <v>26</v>
      </c>
      <c r="AB231" s="26"/>
    </row>
    <row r="232" spans="1:28" s="42" customFormat="1">
      <c r="A232" s="13"/>
      <c r="B232" s="13" t="s">
        <v>3342</v>
      </c>
      <c r="C232" s="13" t="s">
        <v>3343</v>
      </c>
      <c r="D232" s="13" t="s">
        <v>556</v>
      </c>
      <c r="E232" s="36"/>
      <c r="F232" s="36"/>
      <c r="G232" s="36"/>
      <c r="H232" s="36"/>
      <c r="I232" s="36"/>
      <c r="J232" s="36"/>
      <c r="K232" s="36"/>
      <c r="L232" s="36"/>
      <c r="M232" s="36"/>
      <c r="N232" s="36"/>
      <c r="O232" s="4"/>
      <c r="P232" s="36"/>
      <c r="Q232" s="36"/>
      <c r="R232" s="36"/>
      <c r="S232" s="12"/>
      <c r="T232" s="12"/>
      <c r="U232" s="12"/>
      <c r="X232" s="26" t="s">
        <v>324</v>
      </c>
      <c r="Y232" s="26" t="s">
        <v>325</v>
      </c>
      <c r="Z232" s="26" t="s">
        <v>524</v>
      </c>
      <c r="AA232" s="26" t="s">
        <v>39</v>
      </c>
      <c r="AB232" s="26"/>
    </row>
    <row r="233" spans="1:28" s="42" customFormat="1">
      <c r="A233" s="13"/>
      <c r="B233" s="13" t="s">
        <v>3345</v>
      </c>
      <c r="C233" s="13" t="s">
        <v>3346</v>
      </c>
      <c r="D233" s="13" t="s">
        <v>556</v>
      </c>
      <c r="E233" s="36"/>
      <c r="F233" s="36"/>
      <c r="G233" s="36"/>
      <c r="H233" s="36"/>
      <c r="I233" s="36"/>
      <c r="J233" s="36"/>
      <c r="K233" s="36"/>
      <c r="L233" s="36"/>
      <c r="M233" s="36"/>
      <c r="N233" s="36"/>
      <c r="O233" s="4"/>
      <c r="P233" s="36"/>
      <c r="Q233" s="36"/>
      <c r="R233" s="36"/>
      <c r="S233" s="12"/>
      <c r="T233" s="12"/>
      <c r="U233" s="12"/>
      <c r="X233" s="26" t="s">
        <v>326</v>
      </c>
      <c r="Y233" s="26" t="s">
        <v>327</v>
      </c>
      <c r="Z233" s="26" t="s">
        <v>3892</v>
      </c>
      <c r="AA233" s="26" t="s">
        <v>89</v>
      </c>
      <c r="AB233" s="26"/>
    </row>
    <row r="234" spans="1:28" s="42" customFormat="1">
      <c r="A234" s="13"/>
      <c r="B234" s="13" t="s">
        <v>3348</v>
      </c>
      <c r="C234" s="13" t="s">
        <v>3349</v>
      </c>
      <c r="D234" s="13" t="s">
        <v>556</v>
      </c>
      <c r="E234" s="36"/>
      <c r="F234" s="36"/>
      <c r="G234" s="36"/>
      <c r="H234" s="36"/>
      <c r="I234" s="36"/>
      <c r="J234" s="36"/>
      <c r="K234" s="36"/>
      <c r="L234" s="36"/>
      <c r="M234" s="36"/>
      <c r="N234" s="36"/>
      <c r="O234" s="4"/>
      <c r="P234" s="36"/>
      <c r="Q234" s="36"/>
      <c r="R234" s="36"/>
      <c r="S234" s="12"/>
      <c r="T234" s="12"/>
      <c r="U234" s="12"/>
      <c r="X234" s="26" t="s">
        <v>328</v>
      </c>
      <c r="Y234" s="26" t="s">
        <v>329</v>
      </c>
      <c r="Z234" s="26" t="s">
        <v>524</v>
      </c>
      <c r="AA234" s="26" t="s">
        <v>39</v>
      </c>
      <c r="AB234" s="26"/>
    </row>
    <row r="235" spans="1:28" s="42" customFormat="1">
      <c r="A235" s="13"/>
      <c r="B235" s="13" t="s">
        <v>3351</v>
      </c>
      <c r="C235" s="13" t="s">
        <v>3352</v>
      </c>
      <c r="D235" s="13" t="s">
        <v>556</v>
      </c>
      <c r="E235" s="36"/>
      <c r="F235" s="36"/>
      <c r="G235" s="36"/>
      <c r="H235" s="36"/>
      <c r="I235" s="36"/>
      <c r="J235" s="36"/>
      <c r="K235" s="36"/>
      <c r="L235" s="36"/>
      <c r="M235" s="36"/>
      <c r="N235" s="36"/>
      <c r="O235" s="4"/>
      <c r="P235" s="36"/>
      <c r="Q235" s="36"/>
      <c r="R235" s="36"/>
      <c r="S235" s="12"/>
      <c r="T235" s="12"/>
      <c r="U235" s="12"/>
      <c r="X235" s="26" t="s">
        <v>498</v>
      </c>
      <c r="Y235" s="26" t="s">
        <v>499</v>
      </c>
      <c r="Z235" s="26" t="s">
        <v>3892</v>
      </c>
      <c r="AA235" s="26" t="s">
        <v>11</v>
      </c>
      <c r="AB235" s="26"/>
    </row>
    <row r="236" spans="1:28" s="42" customFormat="1">
      <c r="A236" s="13"/>
      <c r="B236" s="13" t="s">
        <v>3354</v>
      </c>
      <c r="C236" s="13" t="s">
        <v>3355</v>
      </c>
      <c r="D236" s="13" t="s">
        <v>556</v>
      </c>
      <c r="E236" s="36"/>
      <c r="F236" s="36"/>
      <c r="G236" s="36"/>
      <c r="H236" s="36"/>
      <c r="I236" s="36"/>
      <c r="J236" s="36"/>
      <c r="K236" s="36"/>
      <c r="L236" s="36"/>
      <c r="M236" s="36"/>
      <c r="N236" s="36"/>
      <c r="O236" s="4"/>
      <c r="P236" s="36"/>
      <c r="Q236" s="36"/>
      <c r="R236" s="36"/>
      <c r="S236" s="12"/>
      <c r="T236" s="12"/>
      <c r="U236" s="12"/>
      <c r="X236" s="26" t="s">
        <v>330</v>
      </c>
      <c r="Y236" s="26" t="s">
        <v>331</v>
      </c>
      <c r="Z236" s="26" t="s">
        <v>524</v>
      </c>
      <c r="AA236" s="26" t="s">
        <v>16</v>
      </c>
      <c r="AB236" s="26"/>
    </row>
    <row r="237" spans="1:28" s="42" customFormat="1">
      <c r="A237" s="13"/>
      <c r="B237" s="13" t="s">
        <v>3357</v>
      </c>
      <c r="C237" s="13" t="s">
        <v>3358</v>
      </c>
      <c r="D237" s="13" t="s">
        <v>556</v>
      </c>
      <c r="E237" s="36"/>
      <c r="F237" s="36"/>
      <c r="G237" s="36"/>
      <c r="H237" s="36"/>
      <c r="I237" s="36"/>
      <c r="J237" s="36"/>
      <c r="K237" s="36"/>
      <c r="L237" s="36"/>
      <c r="M237" s="36"/>
      <c r="N237" s="36"/>
      <c r="O237" s="4"/>
      <c r="P237" s="36"/>
      <c r="Q237" s="36"/>
      <c r="R237" s="36"/>
      <c r="S237" s="12"/>
      <c r="T237" s="12"/>
      <c r="U237" s="12"/>
      <c r="X237" s="26" t="s">
        <v>332</v>
      </c>
      <c r="Y237" s="26" t="s">
        <v>333</v>
      </c>
      <c r="Z237" s="26" t="s">
        <v>524</v>
      </c>
      <c r="AA237" s="26" t="s">
        <v>6</v>
      </c>
      <c r="AB237" s="26"/>
    </row>
    <row r="238" spans="1:28" s="42" customFormat="1">
      <c r="A238" s="11"/>
      <c r="B238" s="11" t="s">
        <v>3395</v>
      </c>
      <c r="C238" s="11" t="s">
        <v>3396</v>
      </c>
      <c r="D238" s="11" t="s">
        <v>556</v>
      </c>
      <c r="E238" s="3"/>
      <c r="F238" s="36"/>
      <c r="G238" s="3"/>
      <c r="H238" s="36"/>
      <c r="I238" s="36" t="str">
        <f>IF(AND(ISNUMBER(I239),ISNUMBER(I240)), I239/I240, "")</f>
        <v/>
      </c>
      <c r="J238" s="36"/>
      <c r="K238" s="36" t="str">
        <f>IF(AND(ISNUMBER(K239),ISNUMBER(K240)), K239/K240, "")</f>
        <v/>
      </c>
      <c r="L238" s="36"/>
      <c r="M238" s="36" t="str">
        <f>IF(AND(ISNUMBER(M239),ISNUMBER(M240)), M239/M240, "")</f>
        <v/>
      </c>
      <c r="N238" s="3"/>
      <c r="O238" s="5" t="str">
        <f>IF(AND(ISNUMBER(O239),ISNUMBER(O240)), O239/O240, "")</f>
        <v/>
      </c>
      <c r="P238" s="12"/>
      <c r="Q238" s="12"/>
      <c r="R238" s="12"/>
      <c r="S238" s="12"/>
      <c r="T238" s="12"/>
      <c r="U238" s="12"/>
      <c r="X238" s="26" t="s">
        <v>334</v>
      </c>
      <c r="Y238" s="26" t="s">
        <v>335</v>
      </c>
      <c r="Z238" s="26" t="s">
        <v>524</v>
      </c>
      <c r="AA238" s="26" t="s">
        <v>11</v>
      </c>
      <c r="AB238" s="26"/>
    </row>
    <row r="239" spans="1:28" s="14" customFormat="1">
      <c r="A239" s="13"/>
      <c r="B239" s="13" t="s">
        <v>3402</v>
      </c>
      <c r="C239" s="13" t="s">
        <v>3403</v>
      </c>
      <c r="D239" s="13" t="s">
        <v>556</v>
      </c>
      <c r="E239" s="36"/>
      <c r="F239" s="36"/>
      <c r="G239" s="36"/>
      <c r="H239" s="36"/>
      <c r="I239" s="36"/>
      <c r="J239" s="36"/>
      <c r="K239" s="36"/>
      <c r="L239" s="36"/>
      <c r="M239" s="36"/>
      <c r="N239" s="36"/>
      <c r="O239" s="4"/>
      <c r="P239" s="36"/>
      <c r="Q239" s="36"/>
      <c r="R239" s="36"/>
      <c r="S239" s="12"/>
      <c r="T239" s="12"/>
      <c r="U239" s="12"/>
      <c r="X239" s="26" t="s">
        <v>336</v>
      </c>
      <c r="Y239" s="26" t="s">
        <v>337</v>
      </c>
      <c r="Z239" s="26" t="s">
        <v>524</v>
      </c>
      <c r="AA239" s="26" t="s">
        <v>6</v>
      </c>
      <c r="AB239" s="26"/>
    </row>
    <row r="240" spans="1:28" s="14" customFormat="1">
      <c r="A240" s="13"/>
      <c r="B240" s="13" t="s">
        <v>3405</v>
      </c>
      <c r="C240" s="13" t="s">
        <v>3406</v>
      </c>
      <c r="D240" s="13" t="s">
        <v>556</v>
      </c>
      <c r="E240" s="36"/>
      <c r="F240" s="36"/>
      <c r="G240" s="36"/>
      <c r="H240" s="36"/>
      <c r="I240" s="36"/>
      <c r="J240" s="36"/>
      <c r="K240" s="36"/>
      <c r="L240" s="36"/>
      <c r="M240" s="36"/>
      <c r="N240" s="36"/>
      <c r="O240" s="4"/>
      <c r="P240" s="36"/>
      <c r="Q240" s="36"/>
      <c r="R240" s="36"/>
      <c r="S240" s="12"/>
      <c r="T240" s="12"/>
      <c r="U240" s="12"/>
      <c r="X240" s="26" t="s">
        <v>338</v>
      </c>
      <c r="Y240" s="26" t="s">
        <v>339</v>
      </c>
      <c r="Z240" s="26" t="s">
        <v>3892</v>
      </c>
      <c r="AA240" s="26" t="s">
        <v>39</v>
      </c>
      <c r="AB240" s="26"/>
    </row>
    <row r="241" spans="1:28" s="14" customFormat="1" ht="30">
      <c r="A241" s="11"/>
      <c r="B241" s="11" t="s">
        <v>3456</v>
      </c>
      <c r="C241" s="11" t="s">
        <v>3457</v>
      </c>
      <c r="D241" s="11" t="s">
        <v>556</v>
      </c>
      <c r="E241" s="3"/>
      <c r="F241" s="36"/>
      <c r="G241" s="3"/>
      <c r="H241" s="36"/>
      <c r="I241" s="36" t="str">
        <f>IF(AND(ISNUMBER(I242),ISNUMBER(I243),ISNUMBER(I244),ISNUMBER(I245)), (I242+I243+I244)/I245, "")</f>
        <v/>
      </c>
      <c r="J241" s="36"/>
      <c r="K241" s="36" t="str">
        <f>IF(AND(ISNUMBER(K242),ISNUMBER(K243),ISNUMBER(K244),ISNUMBER(K245)), (K242+K243+K244)/K245, "")</f>
        <v/>
      </c>
      <c r="L241" s="36"/>
      <c r="M241" s="36" t="str">
        <f>IF(AND(ISNUMBER(M242),ISNUMBER(M243),ISNUMBER(M244),ISNUMBER(M245)), (M242+M243+M244)/M245, "")</f>
        <v/>
      </c>
      <c r="N241" s="3"/>
      <c r="O241" s="5" t="str">
        <f>IF(AND(ISNUMBER(O242),ISNUMBER(O243),ISNUMBER(O244),ISNUMBER(O245)), (O242+O243+O244)/O245, "")</f>
        <v/>
      </c>
      <c r="P241" s="12"/>
      <c r="Q241" s="12"/>
      <c r="R241" s="12"/>
      <c r="S241" s="12"/>
      <c r="T241" s="12"/>
      <c r="U241" s="12"/>
      <c r="X241" s="26" t="s">
        <v>340</v>
      </c>
      <c r="Y241" s="26" t="s">
        <v>341</v>
      </c>
      <c r="Z241" s="26" t="s">
        <v>524</v>
      </c>
      <c r="AA241" s="26" t="s">
        <v>16</v>
      </c>
      <c r="AB241" s="26"/>
    </row>
    <row r="242" spans="1:28" s="14" customFormat="1">
      <c r="A242" s="13"/>
      <c r="B242" s="13" t="s">
        <v>3461</v>
      </c>
      <c r="C242" s="13" t="s">
        <v>3462</v>
      </c>
      <c r="D242" s="13" t="s">
        <v>556</v>
      </c>
      <c r="E242" s="36"/>
      <c r="F242" s="36"/>
      <c r="G242" s="36"/>
      <c r="H242" s="36"/>
      <c r="I242" s="36"/>
      <c r="J242" s="36"/>
      <c r="K242" s="36"/>
      <c r="L242" s="36"/>
      <c r="M242" s="36"/>
      <c r="N242" s="36"/>
      <c r="O242" s="4"/>
      <c r="P242" s="36"/>
      <c r="Q242" s="36"/>
      <c r="R242" s="36"/>
      <c r="S242" s="12"/>
      <c r="T242" s="12"/>
      <c r="U242" s="12"/>
      <c r="X242" s="26" t="s">
        <v>342</v>
      </c>
      <c r="Y242" s="26" t="s">
        <v>343</v>
      </c>
      <c r="Z242" s="26" t="s">
        <v>524</v>
      </c>
      <c r="AA242" s="26" t="s">
        <v>26</v>
      </c>
      <c r="AB242" s="26"/>
    </row>
    <row r="243" spans="1:28" s="14" customFormat="1">
      <c r="A243" s="13"/>
      <c r="B243" s="13" t="s">
        <v>3464</v>
      </c>
      <c r="C243" s="13" t="s">
        <v>3465</v>
      </c>
      <c r="D243" s="13" t="s">
        <v>556</v>
      </c>
      <c r="E243" s="36"/>
      <c r="F243" s="36"/>
      <c r="G243" s="36"/>
      <c r="H243" s="36"/>
      <c r="I243" s="36"/>
      <c r="J243" s="36"/>
      <c r="K243" s="36"/>
      <c r="L243" s="36"/>
      <c r="M243" s="36"/>
      <c r="N243" s="36"/>
      <c r="O243" s="4"/>
      <c r="P243" s="36"/>
      <c r="Q243" s="36"/>
      <c r="R243" s="36"/>
      <c r="S243" s="12"/>
      <c r="T243" s="12"/>
      <c r="U243" s="12"/>
      <c r="X243" s="26" t="s">
        <v>500</v>
      </c>
      <c r="Y243" s="26" t="s">
        <v>501</v>
      </c>
      <c r="Z243" s="26" t="s">
        <v>525</v>
      </c>
      <c r="AA243" s="26" t="s">
        <v>16</v>
      </c>
      <c r="AB243" s="26"/>
    </row>
    <row r="244" spans="1:28" s="14" customFormat="1">
      <c r="A244" s="13"/>
      <c r="B244" s="13" t="s">
        <v>3467</v>
      </c>
      <c r="C244" s="13" t="s">
        <v>3468</v>
      </c>
      <c r="D244" s="13" t="s">
        <v>556</v>
      </c>
      <c r="E244" s="36"/>
      <c r="F244" s="36"/>
      <c r="G244" s="36"/>
      <c r="H244" s="36"/>
      <c r="I244" s="36"/>
      <c r="J244" s="36"/>
      <c r="K244" s="36"/>
      <c r="L244" s="36"/>
      <c r="M244" s="36"/>
      <c r="N244" s="36"/>
      <c r="O244" s="4"/>
      <c r="P244" s="36"/>
      <c r="Q244" s="36"/>
      <c r="R244" s="36"/>
      <c r="S244" s="12"/>
      <c r="T244" s="12"/>
      <c r="U244" s="12"/>
      <c r="X244" s="26" t="s">
        <v>344</v>
      </c>
      <c r="Y244" s="26" t="s">
        <v>345</v>
      </c>
      <c r="Z244" s="26" t="s">
        <v>525</v>
      </c>
      <c r="AA244" s="26" t="s">
        <v>89</v>
      </c>
      <c r="AB244" s="26"/>
    </row>
    <row r="245" spans="1:28" s="14" customFormat="1">
      <c r="A245" s="13"/>
      <c r="B245" s="13" t="s">
        <v>3470</v>
      </c>
      <c r="C245" s="13" t="s">
        <v>3471</v>
      </c>
      <c r="D245" s="13" t="s">
        <v>556</v>
      </c>
      <c r="E245" s="36"/>
      <c r="F245" s="36"/>
      <c r="G245" s="36"/>
      <c r="H245" s="36"/>
      <c r="I245" s="36"/>
      <c r="J245" s="36"/>
      <c r="K245" s="36"/>
      <c r="L245" s="36"/>
      <c r="M245" s="36"/>
      <c r="N245" s="36"/>
      <c r="O245" s="4"/>
      <c r="P245" s="36"/>
      <c r="Q245" s="36"/>
      <c r="R245" s="36"/>
      <c r="S245" s="12"/>
      <c r="T245" s="12"/>
      <c r="U245" s="12"/>
      <c r="X245" s="26" t="s">
        <v>346</v>
      </c>
      <c r="Y245" s="26" t="s">
        <v>347</v>
      </c>
      <c r="Z245" s="26" t="s">
        <v>525</v>
      </c>
      <c r="AA245" s="26" t="s">
        <v>23</v>
      </c>
      <c r="AB245" s="26"/>
    </row>
    <row r="246" spans="1:28" s="14" customFormat="1">
      <c r="A246" s="11"/>
      <c r="B246" s="11" t="s">
        <v>3550</v>
      </c>
      <c r="C246" s="11" t="s">
        <v>3551</v>
      </c>
      <c r="D246" s="11" t="s">
        <v>556</v>
      </c>
      <c r="E246" s="3"/>
      <c r="F246" s="36"/>
      <c r="G246" s="3"/>
      <c r="H246" s="36"/>
      <c r="I246" s="36" t="str">
        <f>IF(AND(ISNUMBER(I247),ISNUMBER(I248)), I247/I248, "")</f>
        <v/>
      </c>
      <c r="J246" s="36"/>
      <c r="K246" s="36" t="str">
        <f>IF(AND(ISNUMBER(K247),ISNUMBER(K248)), K247/K248, "")</f>
        <v/>
      </c>
      <c r="L246" s="36"/>
      <c r="M246" s="36" t="str">
        <f>IF(AND(ISNUMBER(M247),ISNUMBER(M248)), M247/M248, "")</f>
        <v/>
      </c>
      <c r="N246" s="3"/>
      <c r="O246" s="5" t="str">
        <f>IF(AND(ISNUMBER(O247),ISNUMBER(O248)), O247/O248, "")</f>
        <v/>
      </c>
      <c r="P246" s="12"/>
      <c r="Q246" s="12"/>
      <c r="R246" s="12"/>
      <c r="S246" s="12"/>
      <c r="T246" s="12"/>
      <c r="U246" s="12"/>
      <c r="X246" s="26" t="s">
        <v>348</v>
      </c>
      <c r="Y246" s="26" t="s">
        <v>349</v>
      </c>
      <c r="Z246" s="26" t="s">
        <v>524</v>
      </c>
      <c r="AA246" s="26" t="s">
        <v>16</v>
      </c>
      <c r="AB246" s="26"/>
    </row>
    <row r="247" spans="1:28" s="14" customFormat="1">
      <c r="A247" s="13"/>
      <c r="B247" s="13" t="s">
        <v>3557</v>
      </c>
      <c r="C247" s="13" t="s">
        <v>3558</v>
      </c>
      <c r="D247" s="13" t="s">
        <v>556</v>
      </c>
      <c r="E247" s="36"/>
      <c r="F247" s="36"/>
      <c r="G247" s="36"/>
      <c r="H247" s="36"/>
      <c r="I247" s="36"/>
      <c r="J247" s="36"/>
      <c r="K247" s="36"/>
      <c r="L247" s="36"/>
      <c r="M247" s="36"/>
      <c r="N247" s="36"/>
      <c r="O247" s="4"/>
      <c r="P247" s="36"/>
      <c r="Q247" s="36"/>
      <c r="R247" s="36"/>
      <c r="S247" s="12"/>
      <c r="T247" s="12"/>
      <c r="U247" s="12"/>
      <c r="X247" s="26" t="s">
        <v>350</v>
      </c>
      <c r="Y247" s="26" t="s">
        <v>351</v>
      </c>
      <c r="Z247" s="26" t="s">
        <v>524</v>
      </c>
      <c r="AA247" s="26" t="s">
        <v>62</v>
      </c>
      <c r="AB247" s="26"/>
    </row>
    <row r="248" spans="1:28" s="14" customFormat="1">
      <c r="A248" s="13"/>
      <c r="B248" s="13" t="s">
        <v>3560</v>
      </c>
      <c r="C248" s="13" t="s">
        <v>3561</v>
      </c>
      <c r="D248" s="13" t="s">
        <v>556</v>
      </c>
      <c r="E248" s="36"/>
      <c r="F248" s="36"/>
      <c r="G248" s="36"/>
      <c r="H248" s="36"/>
      <c r="I248" s="36"/>
      <c r="J248" s="36"/>
      <c r="K248" s="36"/>
      <c r="L248" s="36"/>
      <c r="M248" s="36"/>
      <c r="N248" s="36"/>
      <c r="O248" s="4"/>
      <c r="P248" s="36"/>
      <c r="Q248" s="36"/>
      <c r="R248" s="36"/>
      <c r="S248" s="12"/>
      <c r="T248" s="12"/>
      <c r="U248" s="12"/>
      <c r="X248" s="26" t="s">
        <v>352</v>
      </c>
      <c r="Y248" s="26" t="s">
        <v>353</v>
      </c>
      <c r="Z248" s="26" t="s">
        <v>524</v>
      </c>
      <c r="AA248" s="26" t="s">
        <v>6</v>
      </c>
      <c r="AB248" s="26"/>
    </row>
    <row r="249" spans="1:28" s="14" customFormat="1">
      <c r="A249" s="11"/>
      <c r="B249" s="11" t="s">
        <v>3574</v>
      </c>
      <c r="C249" s="11" t="s">
        <v>3575</v>
      </c>
      <c r="D249" s="11" t="s">
        <v>556</v>
      </c>
      <c r="E249" s="3"/>
      <c r="F249" s="36"/>
      <c r="G249" s="3"/>
      <c r="H249" s="36"/>
      <c r="I249" s="36" t="str">
        <f>IF(AND(ISNUMBER(I250),ISNUMBER(I251)), I250/I251, "")</f>
        <v/>
      </c>
      <c r="J249" s="36"/>
      <c r="K249" s="36" t="str">
        <f>IF(AND(ISNUMBER(K250),ISNUMBER(K251)), K250/K251, "")</f>
        <v/>
      </c>
      <c r="L249" s="36"/>
      <c r="M249" s="36" t="str">
        <f>IF(AND(ISNUMBER(M250),ISNUMBER(M251)), M250/M251, "")</f>
        <v/>
      </c>
      <c r="N249" s="3"/>
      <c r="O249" s="5" t="str">
        <f>IF(AND(ISNUMBER(O250),ISNUMBER(O251)), O250/O251, "")</f>
        <v/>
      </c>
      <c r="P249" s="12"/>
      <c r="Q249" s="12"/>
      <c r="R249" s="12"/>
      <c r="S249" s="12"/>
      <c r="T249" s="12"/>
      <c r="U249" s="12"/>
      <c r="X249" s="26" t="s">
        <v>354</v>
      </c>
      <c r="Y249" s="26" t="s">
        <v>355</v>
      </c>
      <c r="Z249" s="26" t="s">
        <v>524</v>
      </c>
      <c r="AA249" s="26" t="s">
        <v>6</v>
      </c>
      <c r="AB249" s="26"/>
    </row>
    <row r="250" spans="1:28" s="14" customFormat="1">
      <c r="A250" s="13"/>
      <c r="B250" s="13" t="s">
        <v>3581</v>
      </c>
      <c r="C250" s="13" t="s">
        <v>3582</v>
      </c>
      <c r="D250" s="13" t="s">
        <v>556</v>
      </c>
      <c r="E250" s="36"/>
      <c r="F250" s="36"/>
      <c r="G250" s="36"/>
      <c r="H250" s="36"/>
      <c r="I250" s="36"/>
      <c r="J250" s="36"/>
      <c r="K250" s="36"/>
      <c r="L250" s="36"/>
      <c r="M250" s="36"/>
      <c r="N250" s="36"/>
      <c r="O250" s="4"/>
      <c r="P250" s="36"/>
      <c r="Q250" s="36"/>
      <c r="R250" s="36"/>
      <c r="S250" s="12"/>
      <c r="T250" s="12"/>
      <c r="U250" s="12"/>
      <c r="X250" s="26" t="s">
        <v>356</v>
      </c>
      <c r="Y250" s="26" t="s">
        <v>357</v>
      </c>
      <c r="Z250" s="26" t="s">
        <v>3892</v>
      </c>
      <c r="AA250" s="26" t="s">
        <v>6</v>
      </c>
      <c r="AB250" s="26"/>
    </row>
    <row r="251" spans="1:28" s="14" customFormat="1">
      <c r="A251" s="13"/>
      <c r="B251" s="13" t="s">
        <v>3584</v>
      </c>
      <c r="C251" s="13" t="s">
        <v>3561</v>
      </c>
      <c r="D251" s="13" t="s">
        <v>556</v>
      </c>
      <c r="E251" s="36"/>
      <c r="F251" s="36"/>
      <c r="G251" s="36"/>
      <c r="H251" s="36"/>
      <c r="I251" s="36"/>
      <c r="J251" s="36"/>
      <c r="K251" s="36"/>
      <c r="L251" s="36"/>
      <c r="M251" s="36"/>
      <c r="N251" s="36"/>
      <c r="O251" s="4"/>
      <c r="P251" s="36"/>
      <c r="Q251" s="36"/>
      <c r="R251" s="36"/>
      <c r="S251" s="12"/>
      <c r="T251" s="12"/>
      <c r="U251" s="12"/>
      <c r="X251" s="26" t="s">
        <v>358</v>
      </c>
      <c r="Y251" s="26" t="s">
        <v>359</v>
      </c>
      <c r="Z251" s="26" t="s">
        <v>3892</v>
      </c>
      <c r="AA251" s="26" t="s">
        <v>26</v>
      </c>
      <c r="AB251" s="26"/>
    </row>
    <row r="252" spans="1:28" s="14" customFormat="1">
      <c r="A252" s="11"/>
      <c r="B252" s="11" t="s">
        <v>3586</v>
      </c>
      <c r="C252" s="11" t="s">
        <v>3587</v>
      </c>
      <c r="D252" s="11" t="s">
        <v>556</v>
      </c>
      <c r="E252" s="3"/>
      <c r="F252" s="36"/>
      <c r="G252" s="3"/>
      <c r="H252" s="36"/>
      <c r="I252" s="36" t="str">
        <f>IF(AND(ISNUMBER(I253),ISNUMBER(I254),ISNUMBER(I255)), I253/(I254+I255), "")</f>
        <v/>
      </c>
      <c r="J252" s="36"/>
      <c r="K252" s="36" t="str">
        <f>IF(AND(ISNUMBER(K253),ISNUMBER(K254),ISNUMBER(K255)), K253/(K254+K255), "")</f>
        <v/>
      </c>
      <c r="L252" s="36"/>
      <c r="M252" s="36" t="str">
        <f>IF(AND(ISNUMBER(M253),ISNUMBER(M254),ISNUMBER(M255)), M253/(M254+M255), "")</f>
        <v/>
      </c>
      <c r="N252" s="3"/>
      <c r="O252" s="5" t="str">
        <f>IF(AND(ISNUMBER(O253),ISNUMBER(O254),ISNUMBER(O255)), O253/(O254+O255), "")</f>
        <v/>
      </c>
      <c r="P252" s="12"/>
      <c r="Q252" s="12"/>
      <c r="R252" s="12"/>
      <c r="S252" s="12"/>
      <c r="T252" s="12"/>
      <c r="U252" s="12"/>
      <c r="X252" s="26" t="s">
        <v>502</v>
      </c>
      <c r="Y252" s="26" t="s">
        <v>503</v>
      </c>
      <c r="Z252" s="26" t="s">
        <v>3892</v>
      </c>
      <c r="AA252" s="26" t="s">
        <v>442</v>
      </c>
      <c r="AB252" s="26"/>
    </row>
    <row r="253" spans="1:28" s="14" customFormat="1">
      <c r="A253" s="13"/>
      <c r="B253" s="13" t="s">
        <v>3591</v>
      </c>
      <c r="C253" s="13" t="s">
        <v>3592</v>
      </c>
      <c r="D253" s="13" t="s">
        <v>556</v>
      </c>
      <c r="E253" s="36"/>
      <c r="F253" s="36"/>
      <c r="G253" s="36"/>
      <c r="H253" s="36"/>
      <c r="I253" s="36"/>
      <c r="J253" s="36"/>
      <c r="K253" s="36"/>
      <c r="L253" s="36"/>
      <c r="M253" s="36"/>
      <c r="N253" s="36"/>
      <c r="O253" s="4"/>
      <c r="P253" s="36"/>
      <c r="Q253" s="36"/>
      <c r="R253" s="36"/>
      <c r="S253" s="12"/>
      <c r="T253" s="12"/>
      <c r="U253" s="12"/>
      <c r="X253" s="26" t="s">
        <v>360</v>
      </c>
      <c r="Y253" s="26" t="s">
        <v>361</v>
      </c>
      <c r="Z253" s="26" t="s">
        <v>524</v>
      </c>
      <c r="AA253" s="26" t="s">
        <v>16</v>
      </c>
      <c r="AB253" s="26"/>
    </row>
    <row r="254" spans="1:28" s="14" customFormat="1">
      <c r="A254" s="13"/>
      <c r="B254" s="13" t="s">
        <v>3593</v>
      </c>
      <c r="C254" s="13" t="s">
        <v>3594</v>
      </c>
      <c r="D254" s="13" t="s">
        <v>556</v>
      </c>
      <c r="E254" s="36"/>
      <c r="F254" s="36"/>
      <c r="G254" s="36"/>
      <c r="H254" s="36"/>
      <c r="I254" s="36"/>
      <c r="J254" s="36"/>
      <c r="K254" s="36"/>
      <c r="L254" s="36"/>
      <c r="M254" s="36"/>
      <c r="N254" s="36"/>
      <c r="O254" s="4"/>
      <c r="P254" s="36"/>
      <c r="Q254" s="36"/>
      <c r="R254" s="36"/>
      <c r="S254" s="12"/>
      <c r="T254" s="12"/>
      <c r="U254" s="12"/>
      <c r="X254" s="26" t="s">
        <v>362</v>
      </c>
      <c r="Y254" s="26" t="s">
        <v>363</v>
      </c>
      <c r="Z254" s="26" t="s">
        <v>524</v>
      </c>
      <c r="AA254" s="26" t="s">
        <v>26</v>
      </c>
      <c r="AB254" s="26"/>
    </row>
    <row r="255" spans="1:28" s="14" customFormat="1">
      <c r="A255" s="13"/>
      <c r="B255" s="13" t="s">
        <v>3596</v>
      </c>
      <c r="C255" s="13" t="s">
        <v>3597</v>
      </c>
      <c r="D255" s="13" t="s">
        <v>556</v>
      </c>
      <c r="E255" s="36"/>
      <c r="F255" s="36"/>
      <c r="G255" s="36"/>
      <c r="H255" s="36"/>
      <c r="I255" s="36"/>
      <c r="J255" s="36"/>
      <c r="K255" s="36"/>
      <c r="L255" s="36"/>
      <c r="M255" s="36"/>
      <c r="N255" s="36"/>
      <c r="O255" s="4"/>
      <c r="P255" s="36"/>
      <c r="Q255" s="36"/>
      <c r="R255" s="36"/>
      <c r="S255" s="12"/>
      <c r="T255" s="12"/>
      <c r="U255" s="12"/>
      <c r="X255" s="26" t="s">
        <v>364</v>
      </c>
      <c r="Y255" s="26" t="s">
        <v>365</v>
      </c>
      <c r="Z255" s="26" t="s">
        <v>524</v>
      </c>
      <c r="AA255" s="26" t="s">
        <v>26</v>
      </c>
      <c r="AB255" s="26"/>
    </row>
    <row r="256" spans="1:28" s="14" customFormat="1" ht="30">
      <c r="A256" s="11"/>
      <c r="B256" s="11" t="s">
        <v>3612</v>
      </c>
      <c r="C256" s="11" t="s">
        <v>3613</v>
      </c>
      <c r="D256" s="11" t="s">
        <v>556</v>
      </c>
      <c r="E256" s="3"/>
      <c r="F256" s="36"/>
      <c r="G256" s="3"/>
      <c r="H256" s="36"/>
      <c r="I256" s="36" t="str">
        <f>IF(AND(ISNUMBER(I257),ISNUMBER(I258),ISNUMBER(I259)), I257/(I258+I259), "")</f>
        <v/>
      </c>
      <c r="J256" s="36"/>
      <c r="K256" s="36" t="str">
        <f>IF(AND(ISNUMBER(K257),ISNUMBER(K258),ISNUMBER(K259)), K257/(K258+K259), "")</f>
        <v/>
      </c>
      <c r="L256" s="36"/>
      <c r="M256" s="36" t="str">
        <f>IF(AND(ISNUMBER(M257),ISNUMBER(M258),ISNUMBER(M259)), M257/(M258+M259), "")</f>
        <v/>
      </c>
      <c r="N256" s="3"/>
      <c r="O256" s="5" t="str">
        <f>IF(AND(ISNUMBER(O257),ISNUMBER(O258),ISNUMBER(O259)), O257/(O258+O259), "")</f>
        <v/>
      </c>
      <c r="P256" s="12"/>
      <c r="Q256" s="12"/>
      <c r="R256" s="12"/>
      <c r="S256" s="12"/>
      <c r="T256" s="12"/>
      <c r="U256" s="12"/>
      <c r="X256" s="26" t="s">
        <v>504</v>
      </c>
      <c r="Y256" s="26" t="s">
        <v>505</v>
      </c>
      <c r="Z256" s="26" t="s">
        <v>524</v>
      </c>
      <c r="AA256" s="26" t="s">
        <v>442</v>
      </c>
      <c r="AB256" s="26"/>
    </row>
    <row r="257" spans="1:28" s="14" customFormat="1">
      <c r="A257" s="13"/>
      <c r="B257" s="13" t="s">
        <v>3618</v>
      </c>
      <c r="C257" s="13" t="s">
        <v>3619</v>
      </c>
      <c r="D257" s="13" t="s">
        <v>556</v>
      </c>
      <c r="E257" s="36"/>
      <c r="F257" s="36"/>
      <c r="G257" s="36"/>
      <c r="H257" s="36"/>
      <c r="I257" s="36"/>
      <c r="J257" s="36"/>
      <c r="K257" s="36"/>
      <c r="L257" s="36"/>
      <c r="M257" s="36"/>
      <c r="N257" s="36"/>
      <c r="O257" s="4"/>
      <c r="P257" s="36"/>
      <c r="Q257" s="36"/>
      <c r="R257" s="36"/>
      <c r="S257" s="12"/>
      <c r="T257" s="12"/>
      <c r="U257" s="12"/>
      <c r="X257" s="26" t="s">
        <v>366</v>
      </c>
      <c r="Y257" s="26" t="s">
        <v>367</v>
      </c>
      <c r="Z257" s="26" t="s">
        <v>524</v>
      </c>
      <c r="AA257" s="26" t="s">
        <v>23</v>
      </c>
      <c r="AB257" s="26"/>
    </row>
    <row r="258" spans="1:28" s="14" customFormat="1">
      <c r="A258" s="13"/>
      <c r="B258" s="13" t="s">
        <v>3621</v>
      </c>
      <c r="C258" s="13" t="s">
        <v>3622</v>
      </c>
      <c r="D258" s="13" t="s">
        <v>556</v>
      </c>
      <c r="E258" s="36"/>
      <c r="F258" s="36"/>
      <c r="G258" s="36"/>
      <c r="H258" s="36"/>
      <c r="I258" s="36"/>
      <c r="J258" s="36"/>
      <c r="K258" s="36"/>
      <c r="L258" s="36"/>
      <c r="M258" s="36"/>
      <c r="N258" s="36"/>
      <c r="O258" s="4"/>
      <c r="P258" s="36"/>
      <c r="Q258" s="36"/>
      <c r="R258" s="36"/>
      <c r="S258" s="12"/>
      <c r="T258" s="12"/>
      <c r="U258" s="12"/>
      <c r="X258" s="26" t="s">
        <v>368</v>
      </c>
      <c r="Y258" s="26" t="s">
        <v>369</v>
      </c>
      <c r="Z258" s="26" t="s">
        <v>525</v>
      </c>
      <c r="AA258" s="26" t="s">
        <v>62</v>
      </c>
      <c r="AB258" s="26"/>
    </row>
    <row r="259" spans="1:28" s="14" customFormat="1">
      <c r="A259" s="13"/>
      <c r="B259" s="13" t="s">
        <v>3624</v>
      </c>
      <c r="C259" s="13" t="s">
        <v>3625</v>
      </c>
      <c r="D259" s="13" t="s">
        <v>556</v>
      </c>
      <c r="E259" s="36"/>
      <c r="F259" s="36"/>
      <c r="G259" s="36"/>
      <c r="H259" s="36"/>
      <c r="I259" s="36"/>
      <c r="J259" s="36"/>
      <c r="K259" s="36"/>
      <c r="L259" s="36"/>
      <c r="M259" s="36"/>
      <c r="N259" s="36"/>
      <c r="O259" s="4"/>
      <c r="P259" s="36"/>
      <c r="Q259" s="36"/>
      <c r="R259" s="36"/>
      <c r="S259" s="12"/>
      <c r="T259" s="12"/>
      <c r="U259" s="12"/>
      <c r="X259" s="26" t="s">
        <v>370</v>
      </c>
      <c r="Y259" s="26" t="s">
        <v>371</v>
      </c>
      <c r="Z259" s="26" t="s">
        <v>524</v>
      </c>
      <c r="AA259" s="26" t="s">
        <v>26</v>
      </c>
      <c r="AB259" s="26"/>
    </row>
    <row r="260" spans="1:28" s="14" customFormat="1">
      <c r="A260" s="11"/>
      <c r="B260" s="11" t="s">
        <v>3770</v>
      </c>
      <c r="C260" s="11" t="s">
        <v>3771</v>
      </c>
      <c r="D260" s="11" t="s">
        <v>556</v>
      </c>
      <c r="E260" s="3"/>
      <c r="F260" s="36"/>
      <c r="G260" s="3"/>
      <c r="H260" s="36"/>
      <c r="I260" s="36" t="str">
        <f>IF(AND(ISNUMBER(I261),ISNUMBER(I262)), (I261-I262)/I261, "")</f>
        <v/>
      </c>
      <c r="J260" s="36"/>
      <c r="K260" s="36" t="str">
        <f>IF(AND(ISNUMBER(K261),ISNUMBER(K262)), (K261-K262)/K261, "")</f>
        <v/>
      </c>
      <c r="L260" s="36"/>
      <c r="M260" s="36" t="str">
        <f>IF(AND(ISNUMBER(M261),ISNUMBER(M262)), (M261-M262)/M261, "")</f>
        <v/>
      </c>
      <c r="N260" s="3"/>
      <c r="O260" s="5" t="str">
        <f>IF(AND(ISNUMBER(O261),ISNUMBER(O262)), (O261-O262)/O261, "")</f>
        <v/>
      </c>
      <c r="P260" s="12"/>
      <c r="Q260" s="12"/>
      <c r="R260" s="12"/>
      <c r="S260" s="12"/>
      <c r="T260" s="12"/>
      <c r="U260" s="12"/>
      <c r="X260" s="26" t="s">
        <v>372</v>
      </c>
      <c r="Y260" s="26" t="s">
        <v>373</v>
      </c>
      <c r="Z260" s="26" t="s">
        <v>524</v>
      </c>
      <c r="AA260" s="26" t="s">
        <v>6</v>
      </c>
      <c r="AB260" s="26"/>
    </row>
    <row r="261" spans="1:28" s="14" customFormat="1">
      <c r="A261" s="13"/>
      <c r="B261" s="13" t="s">
        <v>3777</v>
      </c>
      <c r="C261" s="13" t="s">
        <v>3778</v>
      </c>
      <c r="D261" s="13" t="s">
        <v>556</v>
      </c>
      <c r="E261" s="36"/>
      <c r="F261" s="36"/>
      <c r="G261" s="36"/>
      <c r="H261" s="36"/>
      <c r="I261" s="36"/>
      <c r="J261" s="36"/>
      <c r="K261" s="36"/>
      <c r="L261" s="36"/>
      <c r="M261" s="36"/>
      <c r="N261" s="36"/>
      <c r="O261" s="4"/>
      <c r="P261" s="36"/>
      <c r="Q261" s="36"/>
      <c r="R261" s="36"/>
      <c r="S261" s="12"/>
      <c r="T261" s="12"/>
      <c r="U261" s="12"/>
      <c r="X261" s="26" t="s">
        <v>506</v>
      </c>
      <c r="Y261" s="26" t="s">
        <v>507</v>
      </c>
      <c r="Z261" s="26" t="s">
        <v>524</v>
      </c>
      <c r="AA261" s="26" t="s">
        <v>442</v>
      </c>
      <c r="AB261" s="26"/>
    </row>
    <row r="262" spans="1:28" s="14" customFormat="1">
      <c r="A262" s="13"/>
      <c r="B262" s="13" t="s">
        <v>3781</v>
      </c>
      <c r="C262" s="13" t="s">
        <v>3782</v>
      </c>
      <c r="D262" s="13" t="s">
        <v>556</v>
      </c>
      <c r="E262" s="36"/>
      <c r="F262" s="36"/>
      <c r="G262" s="36"/>
      <c r="H262" s="36"/>
      <c r="I262" s="36"/>
      <c r="J262" s="36"/>
      <c r="K262" s="36"/>
      <c r="L262" s="36"/>
      <c r="M262" s="36"/>
      <c r="N262" s="36"/>
      <c r="O262" s="4"/>
      <c r="P262" s="36"/>
      <c r="Q262" s="36"/>
      <c r="R262" s="36"/>
      <c r="S262" s="12"/>
      <c r="T262" s="12"/>
      <c r="U262" s="12"/>
      <c r="X262" s="26" t="s">
        <v>374</v>
      </c>
      <c r="Y262" s="26" t="s">
        <v>375</v>
      </c>
      <c r="Z262" s="26" t="s">
        <v>524</v>
      </c>
      <c r="AA262" s="26" t="s">
        <v>62</v>
      </c>
      <c r="AB262" s="26"/>
    </row>
    <row r="263" spans="1:28" s="14" customFormat="1">
      <c r="A263" s="11"/>
      <c r="B263" s="11" t="s">
        <v>3784</v>
      </c>
      <c r="C263" s="11" t="s">
        <v>3785</v>
      </c>
      <c r="D263" s="11" t="s">
        <v>556</v>
      </c>
      <c r="E263" s="3"/>
      <c r="F263" s="36"/>
      <c r="G263" s="3"/>
      <c r="H263" s="36"/>
      <c r="I263" s="36" t="str">
        <f>IF(AND(ISNUMBER(I264),ISNUMBER(I265)), (I264-I265)/I264, "")</f>
        <v/>
      </c>
      <c r="J263" s="36"/>
      <c r="K263" s="36" t="str">
        <f>IF(AND(ISNUMBER(K264),ISNUMBER(K265)), (K264-K265)/K264, "")</f>
        <v/>
      </c>
      <c r="L263" s="36"/>
      <c r="M263" s="36" t="str">
        <f>IF(AND(ISNUMBER(M264),ISNUMBER(M265)), (M264-M265)/M264, "")</f>
        <v/>
      </c>
      <c r="N263" s="3"/>
      <c r="O263" s="5" t="str">
        <f>IF(AND(ISNUMBER(O264),ISNUMBER(O265)), (O264-O265)/O264, "")</f>
        <v/>
      </c>
      <c r="P263" s="12"/>
      <c r="Q263" s="12"/>
      <c r="R263" s="12"/>
      <c r="S263" s="12"/>
      <c r="T263" s="12"/>
      <c r="U263" s="12"/>
      <c r="X263" s="26" t="s">
        <v>376</v>
      </c>
      <c r="Y263" s="26" t="s">
        <v>377</v>
      </c>
      <c r="Z263" s="26" t="s">
        <v>524</v>
      </c>
      <c r="AA263" s="26" t="s">
        <v>6</v>
      </c>
      <c r="AB263" s="26"/>
    </row>
    <row r="264" spans="1:28" s="14" customFormat="1">
      <c r="A264" s="13"/>
      <c r="B264" s="13" t="s">
        <v>3789</v>
      </c>
      <c r="C264" s="13" t="s">
        <v>3790</v>
      </c>
      <c r="D264" s="13" t="s">
        <v>556</v>
      </c>
      <c r="E264" s="36"/>
      <c r="F264" s="36"/>
      <c r="G264" s="36"/>
      <c r="H264" s="36"/>
      <c r="I264" s="36"/>
      <c r="J264" s="36"/>
      <c r="K264" s="36"/>
      <c r="L264" s="36"/>
      <c r="M264" s="36"/>
      <c r="N264" s="36"/>
      <c r="O264" s="4"/>
      <c r="P264" s="36"/>
      <c r="Q264" s="36"/>
      <c r="R264" s="36"/>
      <c r="S264" s="12"/>
      <c r="T264" s="12"/>
      <c r="U264" s="12"/>
      <c r="X264" s="26" t="s">
        <v>378</v>
      </c>
      <c r="Y264" s="26" t="s">
        <v>379</v>
      </c>
      <c r="Z264" s="26" t="s">
        <v>524</v>
      </c>
      <c r="AA264" s="26" t="s">
        <v>39</v>
      </c>
      <c r="AB264" s="26"/>
    </row>
    <row r="265" spans="1:28" s="14" customFormat="1">
      <c r="A265" s="13"/>
      <c r="B265" s="13" t="s">
        <v>3792</v>
      </c>
      <c r="C265" s="13" t="s">
        <v>3793</v>
      </c>
      <c r="D265" s="13" t="s">
        <v>556</v>
      </c>
      <c r="E265" s="36"/>
      <c r="F265" s="36"/>
      <c r="G265" s="36"/>
      <c r="H265" s="36"/>
      <c r="I265" s="36"/>
      <c r="J265" s="36"/>
      <c r="K265" s="36"/>
      <c r="L265" s="36"/>
      <c r="M265" s="36"/>
      <c r="N265" s="36"/>
      <c r="O265" s="4"/>
      <c r="P265" s="36"/>
      <c r="Q265" s="36"/>
      <c r="R265" s="36"/>
      <c r="S265" s="12"/>
      <c r="T265" s="12"/>
      <c r="U265" s="12"/>
      <c r="X265" s="26" t="s">
        <v>380</v>
      </c>
      <c r="Y265" s="26" t="s">
        <v>381</v>
      </c>
      <c r="Z265" s="26" t="s">
        <v>524</v>
      </c>
      <c r="AA265" s="26" t="s">
        <v>62</v>
      </c>
      <c r="AB265" s="26"/>
    </row>
    <row r="266" spans="1:28" s="14" customFormat="1">
      <c r="A266" s="11"/>
      <c r="B266" s="11" t="s">
        <v>3795</v>
      </c>
      <c r="C266" s="11" t="s">
        <v>3796</v>
      </c>
      <c r="D266" s="11" t="s">
        <v>556</v>
      </c>
      <c r="E266" s="3"/>
      <c r="F266" s="36"/>
      <c r="G266" s="3"/>
      <c r="H266" s="36"/>
      <c r="I266" s="36" t="str">
        <f>IF(AND(ISNUMBER(I267),ISNUMBER(I268)), (I267-I268)/I267, "")</f>
        <v/>
      </c>
      <c r="J266" s="36"/>
      <c r="K266" s="36" t="str">
        <f>IF(AND(ISNUMBER(K267),ISNUMBER(K268)), (K267-K268)/K267, "")</f>
        <v/>
      </c>
      <c r="L266" s="36"/>
      <c r="M266" s="36" t="str">
        <f>IF(AND(ISNUMBER(M267),ISNUMBER(M268)), (M267-M268)/M267, "")</f>
        <v/>
      </c>
      <c r="N266" s="3"/>
      <c r="O266" s="5" t="str">
        <f>IF(AND(ISNUMBER(O267),ISNUMBER(O268)), (O267-O268)/O267, "")</f>
        <v/>
      </c>
      <c r="P266" s="12"/>
      <c r="Q266" s="12"/>
      <c r="R266" s="12"/>
      <c r="S266" s="12"/>
      <c r="T266" s="12"/>
      <c r="U266" s="12"/>
      <c r="X266" s="26" t="s">
        <v>508</v>
      </c>
      <c r="Y266" s="26" t="s">
        <v>509</v>
      </c>
      <c r="Z266" s="26" t="s">
        <v>3892</v>
      </c>
      <c r="AA266" s="26" t="s">
        <v>23</v>
      </c>
      <c r="AB266" s="26"/>
    </row>
    <row r="267" spans="1:28" s="14" customFormat="1">
      <c r="A267" s="13"/>
      <c r="B267" s="13" t="s">
        <v>3799</v>
      </c>
      <c r="C267" s="13" t="s">
        <v>3800</v>
      </c>
      <c r="D267" s="13" t="s">
        <v>556</v>
      </c>
      <c r="E267" s="36"/>
      <c r="F267" s="36"/>
      <c r="G267" s="36"/>
      <c r="H267" s="36"/>
      <c r="I267" s="36"/>
      <c r="J267" s="36"/>
      <c r="K267" s="36"/>
      <c r="L267" s="36"/>
      <c r="M267" s="36"/>
      <c r="N267" s="36"/>
      <c r="O267" s="4"/>
      <c r="P267" s="36"/>
      <c r="Q267" s="36"/>
      <c r="R267" s="36"/>
      <c r="S267" s="12"/>
      <c r="T267" s="12"/>
      <c r="U267" s="12"/>
      <c r="X267" s="26" t="s">
        <v>382</v>
      </c>
      <c r="Y267" s="26" t="s">
        <v>383</v>
      </c>
      <c r="Z267" s="26" t="s">
        <v>524</v>
      </c>
      <c r="AA267" s="26" t="s">
        <v>11</v>
      </c>
      <c r="AB267" s="26"/>
    </row>
    <row r="268" spans="1:28" s="14" customFormat="1" ht="30">
      <c r="A268" s="13"/>
      <c r="B268" s="13" t="s">
        <v>3802</v>
      </c>
      <c r="C268" s="13" t="s">
        <v>3803</v>
      </c>
      <c r="D268" s="13" t="s">
        <v>556</v>
      </c>
      <c r="E268" s="36"/>
      <c r="F268" s="36"/>
      <c r="G268" s="36"/>
      <c r="H268" s="36"/>
      <c r="I268" s="36"/>
      <c r="J268" s="36"/>
      <c r="K268" s="36"/>
      <c r="L268" s="36"/>
      <c r="M268" s="36"/>
      <c r="N268" s="36"/>
      <c r="O268" s="4"/>
      <c r="P268" s="36"/>
      <c r="Q268" s="36"/>
      <c r="R268" s="36"/>
      <c r="S268" s="12"/>
      <c r="T268" s="12"/>
      <c r="U268" s="12"/>
      <c r="X268" s="26" t="s">
        <v>384</v>
      </c>
      <c r="Y268" s="26" t="s">
        <v>385</v>
      </c>
      <c r="Z268" s="26" t="s">
        <v>524</v>
      </c>
      <c r="AA268" s="26" t="s">
        <v>6</v>
      </c>
      <c r="AB268" s="26"/>
    </row>
    <row r="269" spans="1:28" s="14" customFormat="1">
      <c r="A269" s="11"/>
      <c r="B269" s="11" t="s">
        <v>3805</v>
      </c>
      <c r="C269" s="11" t="s">
        <v>3806</v>
      </c>
      <c r="D269" s="11" t="s">
        <v>556</v>
      </c>
      <c r="E269" s="3"/>
      <c r="F269" s="36"/>
      <c r="G269" s="3"/>
      <c r="H269" s="36"/>
      <c r="I269" s="36" t="str">
        <f>IF(AND(ISNUMBER(I270),ISNUMBER(I271)), (I270-I271)/I270, "")</f>
        <v/>
      </c>
      <c r="J269" s="36"/>
      <c r="K269" s="36" t="str">
        <f>IF(AND(ISNUMBER(K270),ISNUMBER(K271)), (K270-K271)/K270, "")</f>
        <v/>
      </c>
      <c r="L269" s="36"/>
      <c r="M269" s="36" t="str">
        <f>IF(AND(ISNUMBER(M270),ISNUMBER(M271)), (M270-M271)/M270, "")</f>
        <v/>
      </c>
      <c r="N269" s="3"/>
      <c r="O269" s="5" t="str">
        <f>IF(AND(ISNUMBER(O270),ISNUMBER(O271)), (O270-O271)/O270, "")</f>
        <v/>
      </c>
      <c r="P269" s="12"/>
      <c r="Q269" s="12"/>
      <c r="R269" s="12"/>
      <c r="S269" s="12"/>
      <c r="T269" s="12"/>
      <c r="U269" s="12"/>
      <c r="X269" s="26" t="s">
        <v>510</v>
      </c>
      <c r="Y269" s="26" t="s">
        <v>511</v>
      </c>
      <c r="Z269" s="26" t="s">
        <v>525</v>
      </c>
      <c r="AA269" s="26" t="s">
        <v>11</v>
      </c>
      <c r="AB269" s="26"/>
    </row>
    <row r="270" spans="1:28" s="14" customFormat="1">
      <c r="A270" s="13"/>
      <c r="B270" s="13" t="s">
        <v>3809</v>
      </c>
      <c r="C270" s="13" t="s">
        <v>3810</v>
      </c>
      <c r="D270" s="13" t="s">
        <v>556</v>
      </c>
      <c r="E270" s="36"/>
      <c r="F270" s="36"/>
      <c r="G270" s="36"/>
      <c r="H270" s="36"/>
      <c r="I270" s="36"/>
      <c r="J270" s="36"/>
      <c r="K270" s="36"/>
      <c r="L270" s="36"/>
      <c r="M270" s="36"/>
      <c r="N270" s="36"/>
      <c r="O270" s="4"/>
      <c r="P270" s="36"/>
      <c r="Q270" s="36"/>
      <c r="R270" s="36"/>
      <c r="S270" s="12"/>
      <c r="T270" s="12"/>
      <c r="U270" s="12"/>
      <c r="X270" s="26" t="s">
        <v>386</v>
      </c>
      <c r="Y270" s="26" t="s">
        <v>387</v>
      </c>
      <c r="Z270" s="26" t="s">
        <v>524</v>
      </c>
      <c r="AA270" s="26" t="s">
        <v>11</v>
      </c>
      <c r="AB270" s="26"/>
    </row>
    <row r="271" spans="1:28" s="14" customFormat="1">
      <c r="A271" s="13"/>
      <c r="B271" s="13" t="s">
        <v>3812</v>
      </c>
      <c r="C271" s="13" t="s">
        <v>3813</v>
      </c>
      <c r="D271" s="13" t="s">
        <v>556</v>
      </c>
      <c r="E271" s="36"/>
      <c r="F271" s="36"/>
      <c r="G271" s="36"/>
      <c r="H271" s="36"/>
      <c r="I271" s="36"/>
      <c r="J271" s="36"/>
      <c r="K271" s="36"/>
      <c r="L271" s="36"/>
      <c r="M271" s="36"/>
      <c r="N271" s="36"/>
      <c r="O271" s="4"/>
      <c r="P271" s="36"/>
      <c r="Q271" s="36"/>
      <c r="R271" s="36"/>
      <c r="S271" s="12"/>
      <c r="T271" s="12"/>
      <c r="U271" s="12"/>
      <c r="X271" s="26" t="s">
        <v>512</v>
      </c>
      <c r="Y271" s="26" t="s">
        <v>513</v>
      </c>
      <c r="Z271" s="26" t="s">
        <v>524</v>
      </c>
      <c r="AA271" s="26" t="s">
        <v>11</v>
      </c>
      <c r="AB271" s="26"/>
    </row>
    <row r="272" spans="1:28" s="14" customFormat="1" ht="15.75">
      <c r="A272" s="47"/>
      <c r="B272" s="9" t="s">
        <v>556</v>
      </c>
      <c r="C272" s="9" t="s">
        <v>4748</v>
      </c>
      <c r="D272" s="10" t="s">
        <v>556</v>
      </c>
      <c r="E272" s="10"/>
      <c r="F272" s="10"/>
      <c r="G272" s="10"/>
      <c r="H272" s="10"/>
      <c r="I272" s="10"/>
      <c r="J272" s="10"/>
      <c r="K272" s="10"/>
      <c r="L272" s="10"/>
      <c r="M272" s="10"/>
      <c r="N272" s="10"/>
      <c r="O272" s="10"/>
      <c r="P272" s="10"/>
      <c r="Q272" s="10"/>
      <c r="R272" s="10"/>
      <c r="S272" s="10"/>
      <c r="T272" s="10"/>
      <c r="U272" s="10"/>
      <c r="X272" s="26" t="s">
        <v>388</v>
      </c>
      <c r="Y272" s="26" t="s">
        <v>389</v>
      </c>
      <c r="Z272" s="26" t="s">
        <v>524</v>
      </c>
      <c r="AA272" s="26" t="s">
        <v>11</v>
      </c>
      <c r="AB272" s="26"/>
    </row>
    <row r="273" spans="1:28" s="14" customFormat="1">
      <c r="A273" s="11"/>
      <c r="B273" s="11" t="s">
        <v>1932</v>
      </c>
      <c r="C273" s="11" t="s">
        <v>1933</v>
      </c>
      <c r="D273" s="11" t="s">
        <v>556</v>
      </c>
      <c r="E273" s="3"/>
      <c r="F273" s="3"/>
      <c r="G273" s="36"/>
      <c r="H273" s="36"/>
      <c r="I273" s="36" t="str">
        <f>IF(AND(ISNUMBER(I274),ISNUMBER(I275)), I274/(I275/10), "")</f>
        <v/>
      </c>
      <c r="J273" s="36"/>
      <c r="K273" s="36" t="str">
        <f>IF(AND(ISNUMBER(K274),ISNUMBER(K275)), K274/(K275/10), "")</f>
        <v/>
      </c>
      <c r="L273" s="36"/>
      <c r="M273" s="36" t="str">
        <f>IF(AND(ISNUMBER(M274),ISNUMBER(M275)), M274/(M275/10), "")</f>
        <v/>
      </c>
      <c r="N273" s="36"/>
      <c r="O273" s="5" t="str">
        <f>IF(AND(ISNUMBER(O274),ISNUMBER(O275)), O274/(O275/10), "")</f>
        <v/>
      </c>
      <c r="P273" s="36"/>
      <c r="Q273" s="36"/>
      <c r="R273" s="12"/>
      <c r="S273" s="12"/>
      <c r="T273" s="12"/>
      <c r="U273" s="12"/>
      <c r="X273" s="26" t="s">
        <v>390</v>
      </c>
      <c r="Y273" s="26" t="s">
        <v>391</v>
      </c>
      <c r="Z273" s="26" t="s">
        <v>525</v>
      </c>
      <c r="AA273" s="26" t="s">
        <v>11</v>
      </c>
      <c r="AB273" s="26"/>
    </row>
    <row r="274" spans="1:28" s="14" customFormat="1">
      <c r="A274" s="13"/>
      <c r="B274" s="13" t="s">
        <v>1941</v>
      </c>
      <c r="C274" s="13" t="s">
        <v>1942</v>
      </c>
      <c r="D274" s="13" t="s">
        <v>556</v>
      </c>
      <c r="E274" s="36"/>
      <c r="F274" s="36"/>
      <c r="G274" s="36"/>
      <c r="H274" s="36"/>
      <c r="I274" s="36"/>
      <c r="J274" s="36"/>
      <c r="K274" s="36"/>
      <c r="L274" s="36"/>
      <c r="M274" s="36"/>
      <c r="N274" s="36"/>
      <c r="O274" s="4"/>
      <c r="P274" s="36"/>
      <c r="Q274" s="36"/>
      <c r="R274" s="36"/>
      <c r="S274" s="12"/>
      <c r="T274" s="12"/>
      <c r="U274" s="12"/>
      <c r="X274" s="26" t="s">
        <v>392</v>
      </c>
      <c r="Y274" s="26" t="s">
        <v>393</v>
      </c>
      <c r="Z274" s="26" t="s">
        <v>524</v>
      </c>
      <c r="AA274" s="26" t="s">
        <v>11</v>
      </c>
      <c r="AB274" s="26"/>
    </row>
    <row r="275" spans="1:28" s="14" customFormat="1">
      <c r="A275" s="13"/>
      <c r="B275" s="13" t="s">
        <v>1946</v>
      </c>
      <c r="C275" s="13" t="s">
        <v>1947</v>
      </c>
      <c r="D275" s="13" t="s">
        <v>556</v>
      </c>
      <c r="E275" s="36"/>
      <c r="F275" s="36"/>
      <c r="G275" s="36"/>
      <c r="H275" s="36"/>
      <c r="I275" s="36"/>
      <c r="J275" s="36"/>
      <c r="K275" s="36"/>
      <c r="L275" s="36"/>
      <c r="M275" s="36"/>
      <c r="N275" s="36"/>
      <c r="O275" s="4"/>
      <c r="P275" s="36"/>
      <c r="Q275" s="36"/>
      <c r="R275" s="36"/>
      <c r="S275" s="12"/>
      <c r="T275" s="12"/>
      <c r="U275" s="12"/>
      <c r="X275" s="26" t="s">
        <v>394</v>
      </c>
      <c r="Y275" s="26" t="s">
        <v>395</v>
      </c>
      <c r="Z275" s="26" t="s">
        <v>3892</v>
      </c>
      <c r="AA275" s="26" t="s">
        <v>11</v>
      </c>
      <c r="AB275" s="26"/>
    </row>
    <row r="276" spans="1:28" s="14" customFormat="1">
      <c r="A276" s="11"/>
      <c r="B276" s="11" t="s">
        <v>2070</v>
      </c>
      <c r="C276" s="11" t="s">
        <v>2071</v>
      </c>
      <c r="D276" s="11" t="s">
        <v>556</v>
      </c>
      <c r="E276" s="3"/>
      <c r="F276" s="3"/>
      <c r="G276" s="36"/>
      <c r="H276" s="36"/>
      <c r="I276" s="36" t="str">
        <f>IF(AND(ISNUMBER(I277),ISNUMBER(I278)), I277/I278*100, "")</f>
        <v/>
      </c>
      <c r="J276" s="36"/>
      <c r="K276" s="36" t="str">
        <f>IF(AND(ISNUMBER(K277),ISNUMBER(K278)), K277/K278*100, "")</f>
        <v/>
      </c>
      <c r="L276" s="36"/>
      <c r="M276" s="36" t="str">
        <f>IF(AND(ISNUMBER(M277),ISNUMBER(M278)), M277/M278*100, "")</f>
        <v/>
      </c>
      <c r="N276" s="36"/>
      <c r="O276" s="5" t="str">
        <f>IF(AND(ISNUMBER(O277),ISNUMBER(O278)), O277/O278*100, "")</f>
        <v/>
      </c>
      <c r="P276" s="36"/>
      <c r="Q276" s="36"/>
      <c r="R276" s="12"/>
      <c r="S276" s="12"/>
      <c r="T276" s="12"/>
      <c r="U276" s="12"/>
      <c r="X276" s="26" t="s">
        <v>396</v>
      </c>
      <c r="Y276" s="26" t="s">
        <v>397</v>
      </c>
      <c r="Z276" s="26" t="s">
        <v>525</v>
      </c>
      <c r="AA276" s="26" t="s">
        <v>11</v>
      </c>
      <c r="AB276" s="26"/>
    </row>
    <row r="277" spans="1:28" s="14" customFormat="1">
      <c r="A277" s="13"/>
      <c r="B277" s="13" t="s">
        <v>2080</v>
      </c>
      <c r="C277" s="13" t="s">
        <v>2081</v>
      </c>
      <c r="D277" s="13" t="s">
        <v>556</v>
      </c>
      <c r="E277" s="36"/>
      <c r="F277" s="36"/>
      <c r="G277" s="36"/>
      <c r="H277" s="36"/>
      <c r="I277" s="36"/>
      <c r="J277" s="36"/>
      <c r="K277" s="36"/>
      <c r="L277" s="36"/>
      <c r="M277" s="36"/>
      <c r="N277" s="36"/>
      <c r="O277" s="4"/>
      <c r="P277" s="36"/>
      <c r="Q277" s="36"/>
      <c r="R277" s="36"/>
      <c r="S277" s="12"/>
      <c r="T277" s="12"/>
      <c r="U277" s="12"/>
      <c r="X277" s="26" t="s">
        <v>398</v>
      </c>
      <c r="Y277" s="26" t="s">
        <v>399</v>
      </c>
      <c r="Z277" s="26" t="s">
        <v>524</v>
      </c>
      <c r="AA277" s="26" t="s">
        <v>11</v>
      </c>
      <c r="AB277" s="26"/>
    </row>
    <row r="278" spans="1:28" s="14" customFormat="1">
      <c r="A278" s="13"/>
      <c r="B278" s="13" t="s">
        <v>2085</v>
      </c>
      <c r="C278" s="13" t="s">
        <v>2086</v>
      </c>
      <c r="D278" s="13" t="s">
        <v>556</v>
      </c>
      <c r="E278" s="36"/>
      <c r="F278" s="36"/>
      <c r="G278" s="36"/>
      <c r="H278" s="36"/>
      <c r="I278" s="36"/>
      <c r="J278" s="36"/>
      <c r="K278" s="36"/>
      <c r="L278" s="36"/>
      <c r="M278" s="36"/>
      <c r="N278" s="36"/>
      <c r="O278" s="4"/>
      <c r="P278" s="36"/>
      <c r="Q278" s="36"/>
      <c r="R278" s="36"/>
      <c r="S278" s="12"/>
      <c r="T278" s="12"/>
      <c r="U278" s="12"/>
      <c r="X278" s="26" t="s">
        <v>400</v>
      </c>
      <c r="Y278" s="26" t="s">
        <v>401</v>
      </c>
      <c r="Z278" s="26" t="s">
        <v>524</v>
      </c>
      <c r="AA278" s="26" t="s">
        <v>11</v>
      </c>
      <c r="AB278" s="26"/>
    </row>
    <row r="279" spans="1:28" s="14" customFormat="1">
      <c r="A279" s="11"/>
      <c r="B279" s="11" t="s">
        <v>2109</v>
      </c>
      <c r="C279" s="11" t="s">
        <v>2110</v>
      </c>
      <c r="D279" s="11" t="s">
        <v>556</v>
      </c>
      <c r="E279" s="3"/>
      <c r="F279" s="3"/>
      <c r="G279" s="36"/>
      <c r="H279" s="36"/>
      <c r="I279" s="36" t="str">
        <f>IF(AND(ISNUMBER(I280),ISNUMBER(I281)), I280/I281*100, "")</f>
        <v/>
      </c>
      <c r="J279" s="36"/>
      <c r="K279" s="36" t="str">
        <f>IF(AND(ISNUMBER(K280),ISNUMBER(K281)), K280/K281*100, "")</f>
        <v/>
      </c>
      <c r="L279" s="36"/>
      <c r="M279" s="36" t="str">
        <f>IF(AND(ISNUMBER(M280),ISNUMBER(M281)), M280/M281*100, "")</f>
        <v/>
      </c>
      <c r="N279" s="36"/>
      <c r="O279" s="5" t="str">
        <f>IF(AND(ISNUMBER(O280),ISNUMBER(O281)), O280/O281*100, "")</f>
        <v/>
      </c>
      <c r="P279" s="36"/>
      <c r="Q279" s="36"/>
      <c r="R279" s="12"/>
      <c r="S279" s="12"/>
      <c r="T279" s="12"/>
      <c r="U279" s="12"/>
      <c r="X279" s="26" t="s">
        <v>402</v>
      </c>
      <c r="Y279" s="26" t="s">
        <v>403</v>
      </c>
      <c r="Z279" s="26" t="s">
        <v>524</v>
      </c>
      <c r="AA279" s="26" t="s">
        <v>11</v>
      </c>
      <c r="AB279" s="26"/>
    </row>
    <row r="280" spans="1:28" s="14" customFormat="1">
      <c r="A280" s="13"/>
      <c r="B280" s="13" t="s">
        <v>2116</v>
      </c>
      <c r="C280" s="13" t="s">
        <v>2117</v>
      </c>
      <c r="D280" s="13" t="s">
        <v>556</v>
      </c>
      <c r="E280" s="36"/>
      <c r="F280" s="36"/>
      <c r="G280" s="36"/>
      <c r="H280" s="36"/>
      <c r="I280" s="36"/>
      <c r="J280" s="36"/>
      <c r="K280" s="36"/>
      <c r="L280" s="36"/>
      <c r="M280" s="36"/>
      <c r="N280" s="36"/>
      <c r="O280" s="4"/>
      <c r="P280" s="36"/>
      <c r="Q280" s="36"/>
      <c r="R280" s="36"/>
      <c r="S280" s="12"/>
      <c r="T280" s="12"/>
      <c r="U280" s="12"/>
      <c r="X280" s="26" t="s">
        <v>404</v>
      </c>
      <c r="Y280" s="26" t="s">
        <v>405</v>
      </c>
      <c r="Z280" s="26" t="s">
        <v>524</v>
      </c>
      <c r="AA280" s="26" t="s">
        <v>11</v>
      </c>
      <c r="AB280" s="26"/>
    </row>
    <row r="281" spans="1:28" s="14" customFormat="1">
      <c r="A281" s="13"/>
      <c r="B281" s="13" t="s">
        <v>2121</v>
      </c>
      <c r="C281" s="13" t="s">
        <v>2122</v>
      </c>
      <c r="D281" s="13" t="s">
        <v>556</v>
      </c>
      <c r="E281" s="36"/>
      <c r="F281" s="36"/>
      <c r="G281" s="36"/>
      <c r="H281" s="36"/>
      <c r="I281" s="36"/>
      <c r="J281" s="36"/>
      <c r="K281" s="36"/>
      <c r="L281" s="36"/>
      <c r="M281" s="36"/>
      <c r="N281" s="36"/>
      <c r="O281" s="4"/>
      <c r="P281" s="36"/>
      <c r="Q281" s="36"/>
      <c r="R281" s="36"/>
      <c r="S281" s="12"/>
      <c r="T281" s="12"/>
      <c r="U281" s="12"/>
      <c r="X281" s="26" t="s">
        <v>406</v>
      </c>
      <c r="Y281" s="26" t="s">
        <v>407</v>
      </c>
      <c r="Z281" s="26" t="s">
        <v>524</v>
      </c>
      <c r="AA281" s="26" t="s">
        <v>6</v>
      </c>
      <c r="AB281" s="26"/>
    </row>
    <row r="282" spans="1:28" s="14" customFormat="1">
      <c r="A282" s="11"/>
      <c r="B282" s="11" t="s">
        <v>2142</v>
      </c>
      <c r="C282" s="11" t="s">
        <v>2143</v>
      </c>
      <c r="D282" s="11" t="s">
        <v>556</v>
      </c>
      <c r="E282" s="3"/>
      <c r="F282" s="3"/>
      <c r="G282" s="36"/>
      <c r="H282" s="36"/>
      <c r="I282" s="36" t="str">
        <f>IF(AND(ISNUMBER(I283),ISNUMBER(I284)), I283/I284*1000, "")</f>
        <v/>
      </c>
      <c r="J282" s="36"/>
      <c r="K282" s="36" t="str">
        <f>IF(AND(ISNUMBER(K283),ISNUMBER(K284)), K283/K284*1000, "")</f>
        <v/>
      </c>
      <c r="L282" s="36"/>
      <c r="M282" s="36" t="str">
        <f>IF(AND(ISNUMBER(M283),ISNUMBER(M284)), M283/M284*1000, "")</f>
        <v/>
      </c>
      <c r="N282" s="36"/>
      <c r="O282" s="5" t="str">
        <f>IF(AND(ISNUMBER(O283),ISNUMBER(O284)), O283/O284*1000, "")</f>
        <v/>
      </c>
      <c r="P282" s="36"/>
      <c r="Q282" s="36"/>
      <c r="R282" s="12"/>
      <c r="S282" s="12"/>
      <c r="T282" s="12"/>
      <c r="U282" s="12"/>
      <c r="X282" s="26" t="s">
        <v>514</v>
      </c>
      <c r="Y282" s="26" t="s">
        <v>515</v>
      </c>
      <c r="Z282" s="26" t="s">
        <v>524</v>
      </c>
      <c r="AA282" s="26" t="s">
        <v>11</v>
      </c>
      <c r="AB282" s="26"/>
    </row>
    <row r="283" spans="1:28" s="14" customFormat="1">
      <c r="A283" s="13"/>
      <c r="B283" s="13" t="s">
        <v>2149</v>
      </c>
      <c r="C283" s="13" t="s">
        <v>2150</v>
      </c>
      <c r="D283" s="13" t="s">
        <v>556</v>
      </c>
      <c r="E283" s="36"/>
      <c r="F283" s="36"/>
      <c r="G283" s="36"/>
      <c r="H283" s="36"/>
      <c r="I283" s="36"/>
      <c r="J283" s="36"/>
      <c r="K283" s="36"/>
      <c r="L283" s="36"/>
      <c r="M283" s="36"/>
      <c r="N283" s="36"/>
      <c r="O283" s="4"/>
      <c r="P283" s="36"/>
      <c r="Q283" s="36"/>
      <c r="R283" s="36"/>
      <c r="S283" s="12"/>
      <c r="T283" s="12"/>
      <c r="U283" s="12"/>
      <c r="X283" s="26" t="s">
        <v>408</v>
      </c>
      <c r="Y283" s="26" t="s">
        <v>409</v>
      </c>
      <c r="Z283" s="26" t="s">
        <v>524</v>
      </c>
      <c r="AA283" s="26" t="s">
        <v>11</v>
      </c>
      <c r="AB283" s="26"/>
    </row>
    <row r="284" spans="1:28" s="14" customFormat="1">
      <c r="A284" s="13"/>
      <c r="B284" s="13" t="s">
        <v>2153</v>
      </c>
      <c r="C284" s="13" t="s">
        <v>2154</v>
      </c>
      <c r="D284" s="13" t="s">
        <v>556</v>
      </c>
      <c r="E284" s="36"/>
      <c r="F284" s="36"/>
      <c r="G284" s="36"/>
      <c r="H284" s="36"/>
      <c r="I284" s="36"/>
      <c r="J284" s="36"/>
      <c r="K284" s="36"/>
      <c r="L284" s="36"/>
      <c r="M284" s="36"/>
      <c r="N284" s="36"/>
      <c r="O284" s="4"/>
      <c r="P284" s="36"/>
      <c r="Q284" s="36"/>
      <c r="R284" s="36"/>
      <c r="S284" s="12"/>
      <c r="T284" s="12"/>
      <c r="U284" s="12"/>
      <c r="X284" s="26" t="s">
        <v>410</v>
      </c>
      <c r="Y284" s="26" t="s">
        <v>411</v>
      </c>
      <c r="Z284" s="26" t="s">
        <v>524</v>
      </c>
      <c r="AA284" s="26" t="s">
        <v>11</v>
      </c>
      <c r="AB284" s="26"/>
    </row>
    <row r="285" spans="1:28" s="14" customFormat="1">
      <c r="A285" s="11"/>
      <c r="B285" s="11" t="s">
        <v>2177</v>
      </c>
      <c r="C285" s="11" t="s">
        <v>4749</v>
      </c>
      <c r="D285" s="11" t="s">
        <v>556</v>
      </c>
      <c r="E285" s="3"/>
      <c r="F285" s="3"/>
      <c r="G285" s="36"/>
      <c r="H285" s="36"/>
      <c r="I285" s="36" t="str">
        <f>IF(AND(ISNUMBER(I286),ISNUMBER(I287)), I286/I287, "")</f>
        <v/>
      </c>
      <c r="J285" s="36"/>
      <c r="K285" s="36" t="str">
        <f>IF(AND(ISNUMBER(K286),ISNUMBER(K287)), K286/K287, "")</f>
        <v/>
      </c>
      <c r="L285" s="36"/>
      <c r="M285" s="36" t="str">
        <f>IF(AND(ISNUMBER(M286),ISNUMBER(M287)), M286/M287, "")</f>
        <v/>
      </c>
      <c r="N285" s="36"/>
      <c r="O285" s="5" t="str">
        <f>IF(AND(ISNUMBER(O286),ISNUMBER(O287)), O286/O287, "")</f>
        <v/>
      </c>
      <c r="P285" s="36"/>
      <c r="Q285" s="36"/>
      <c r="R285" s="12"/>
      <c r="S285" s="12"/>
      <c r="T285" s="12"/>
      <c r="U285" s="12"/>
      <c r="X285" s="26" t="s">
        <v>412</v>
      </c>
      <c r="Y285" s="26" t="s">
        <v>413</v>
      </c>
      <c r="Z285" s="26" t="s">
        <v>524</v>
      </c>
      <c r="AA285" s="26" t="s">
        <v>16</v>
      </c>
      <c r="AB285" s="26"/>
    </row>
    <row r="286" spans="1:28" s="14" customFormat="1">
      <c r="A286" s="13"/>
      <c r="B286" s="13" t="s">
        <v>2187</v>
      </c>
      <c r="C286" s="13" t="s">
        <v>2188</v>
      </c>
      <c r="D286" s="13" t="s">
        <v>556</v>
      </c>
      <c r="E286" s="36"/>
      <c r="F286" s="36"/>
      <c r="G286" s="36"/>
      <c r="H286" s="36"/>
      <c r="I286" s="36"/>
      <c r="J286" s="36"/>
      <c r="K286" s="36"/>
      <c r="L286" s="36"/>
      <c r="M286" s="36"/>
      <c r="N286" s="36"/>
      <c r="O286" s="4"/>
      <c r="P286" s="36"/>
      <c r="Q286" s="36"/>
      <c r="R286" s="36"/>
      <c r="S286" s="12"/>
      <c r="T286" s="12"/>
      <c r="U286" s="12"/>
      <c r="X286" s="26" t="s">
        <v>414</v>
      </c>
      <c r="Y286" s="26" t="s">
        <v>415</v>
      </c>
      <c r="Z286" s="26" t="s">
        <v>525</v>
      </c>
      <c r="AA286" s="26" t="s">
        <v>11</v>
      </c>
      <c r="AB286" s="26"/>
    </row>
    <row r="287" spans="1:28" s="14" customFormat="1">
      <c r="A287" s="13"/>
      <c r="B287" s="13" t="s">
        <v>2193</v>
      </c>
      <c r="C287" s="13" t="s">
        <v>2194</v>
      </c>
      <c r="D287" s="13" t="s">
        <v>556</v>
      </c>
      <c r="E287" s="36"/>
      <c r="F287" s="36"/>
      <c r="G287" s="36"/>
      <c r="H287" s="36"/>
      <c r="I287" s="36"/>
      <c r="J287" s="36"/>
      <c r="K287" s="36"/>
      <c r="L287" s="36"/>
      <c r="M287" s="36"/>
      <c r="N287" s="36"/>
      <c r="O287" s="4"/>
      <c r="P287" s="36"/>
      <c r="Q287" s="36"/>
      <c r="R287" s="36"/>
      <c r="S287" s="12"/>
      <c r="T287" s="12"/>
      <c r="U287" s="12"/>
      <c r="X287" s="26" t="s">
        <v>516</v>
      </c>
      <c r="Y287" s="26" t="s">
        <v>517</v>
      </c>
      <c r="Z287" s="26" t="s">
        <v>524</v>
      </c>
      <c r="AA287" s="26" t="s">
        <v>11</v>
      </c>
      <c r="AB287" s="26"/>
    </row>
    <row r="288" spans="1:28" s="14" customFormat="1">
      <c r="A288" s="11"/>
      <c r="B288" s="11" t="s">
        <v>2214</v>
      </c>
      <c r="C288" s="11" t="s">
        <v>2215</v>
      </c>
      <c r="D288" s="11" t="s">
        <v>556</v>
      </c>
      <c r="E288" s="3"/>
      <c r="F288" s="3"/>
      <c r="G288" s="36"/>
      <c r="H288" s="36"/>
      <c r="I288" s="36" t="str">
        <f>IF(AND(ISNUMBER(I289),ISNUMBER(I290)), I289/I290, "")</f>
        <v/>
      </c>
      <c r="J288" s="36"/>
      <c r="K288" s="36" t="str">
        <f>IF(AND(ISNUMBER(K289),ISNUMBER(K290)), K289/K290, "")</f>
        <v/>
      </c>
      <c r="L288" s="36"/>
      <c r="M288" s="36" t="str">
        <f>IF(AND(ISNUMBER(M289),ISNUMBER(M290)), M289/M290, "")</f>
        <v/>
      </c>
      <c r="N288" s="36"/>
      <c r="O288" s="5" t="str">
        <f>IF(AND(ISNUMBER(O289),ISNUMBER(O290)), O289/O290, "")</f>
        <v/>
      </c>
      <c r="P288" s="36"/>
      <c r="Q288" s="36"/>
      <c r="R288" s="12"/>
      <c r="S288" s="12"/>
      <c r="T288" s="12"/>
      <c r="U288" s="12"/>
      <c r="X288" s="26" t="s">
        <v>416</v>
      </c>
      <c r="Y288" s="26" t="s">
        <v>417</v>
      </c>
      <c r="Z288" s="26" t="s">
        <v>524</v>
      </c>
      <c r="AA288" s="26" t="s">
        <v>11</v>
      </c>
      <c r="AB288" s="26"/>
    </row>
    <row r="289" spans="1:28" s="14" customFormat="1" ht="30">
      <c r="A289" s="13"/>
      <c r="B289" s="13" t="s">
        <v>2222</v>
      </c>
      <c r="C289" s="13" t="s">
        <v>2223</v>
      </c>
      <c r="D289" s="13" t="s">
        <v>556</v>
      </c>
      <c r="E289" s="36"/>
      <c r="F289" s="36"/>
      <c r="G289" s="36"/>
      <c r="H289" s="36"/>
      <c r="I289" s="36"/>
      <c r="J289" s="36"/>
      <c r="K289" s="36"/>
      <c r="L289" s="36"/>
      <c r="M289" s="36"/>
      <c r="N289" s="36"/>
      <c r="O289" s="4"/>
      <c r="P289" s="36"/>
      <c r="Q289" s="36"/>
      <c r="R289" s="36"/>
      <c r="S289" s="12"/>
      <c r="T289" s="12"/>
      <c r="U289" s="12"/>
      <c r="X289" s="26" t="s">
        <v>418</v>
      </c>
      <c r="Y289" s="26" t="s">
        <v>419</v>
      </c>
      <c r="Z289" s="26" t="s">
        <v>525</v>
      </c>
      <c r="AA289" s="26" t="s">
        <v>11</v>
      </c>
      <c r="AB289" s="26"/>
    </row>
    <row r="290" spans="1:28" s="14" customFormat="1">
      <c r="A290" s="13"/>
      <c r="B290" s="13" t="s">
        <v>2227</v>
      </c>
      <c r="C290" s="13" t="s">
        <v>2228</v>
      </c>
      <c r="D290" s="13" t="s">
        <v>556</v>
      </c>
      <c r="E290" s="36"/>
      <c r="F290" s="36"/>
      <c r="G290" s="36"/>
      <c r="H290" s="36"/>
      <c r="I290" s="36"/>
      <c r="J290" s="36"/>
      <c r="K290" s="36"/>
      <c r="L290" s="36"/>
      <c r="M290" s="36"/>
      <c r="N290" s="36"/>
      <c r="O290" s="4"/>
      <c r="P290" s="36"/>
      <c r="Q290" s="36"/>
      <c r="R290" s="36"/>
      <c r="S290" s="12"/>
      <c r="T290" s="12"/>
      <c r="U290" s="12"/>
      <c r="X290" s="26" t="s">
        <v>518</v>
      </c>
      <c r="Y290" s="26" t="s">
        <v>519</v>
      </c>
      <c r="Z290" s="26" t="s">
        <v>525</v>
      </c>
      <c r="AA290" s="26" t="s">
        <v>23</v>
      </c>
      <c r="AB290" s="26"/>
    </row>
    <row r="291" spans="1:28" s="14" customFormat="1">
      <c r="A291" s="11"/>
      <c r="B291" s="11" t="s">
        <v>2318</v>
      </c>
      <c r="C291" s="11" t="s">
        <v>2319</v>
      </c>
      <c r="D291" s="11" t="s">
        <v>556</v>
      </c>
      <c r="E291" s="3"/>
      <c r="F291" s="3"/>
      <c r="G291" s="36"/>
      <c r="H291" s="36"/>
      <c r="I291" s="36" t="str">
        <f>IF(AND(ISNUMBER(I292),ISNUMBER(I293)), (I292-I293)/I292, "")</f>
        <v/>
      </c>
      <c r="J291" s="36"/>
      <c r="K291" s="36" t="str">
        <f>IF(AND(ISNUMBER(K292),ISNUMBER(K293)), (K292-K293)/K292, "")</f>
        <v/>
      </c>
      <c r="L291" s="36"/>
      <c r="M291" s="36" t="str">
        <f>IF(AND(ISNUMBER(M292),ISNUMBER(M293)), (M292-M293)/M292, "")</f>
        <v/>
      </c>
      <c r="N291" s="36"/>
      <c r="O291" s="5" t="str">
        <f>IF(AND(ISNUMBER(O292),ISNUMBER(O293)), (O292-O293)/O292, "")</f>
        <v/>
      </c>
      <c r="P291" s="36"/>
      <c r="Q291" s="36"/>
      <c r="R291" s="12"/>
      <c r="S291" s="12"/>
      <c r="T291" s="12"/>
      <c r="U291" s="12"/>
      <c r="X291" s="26" t="s">
        <v>520</v>
      </c>
      <c r="Y291" s="26" t="s">
        <v>521</v>
      </c>
      <c r="Z291" s="26" t="s">
        <v>524</v>
      </c>
      <c r="AA291" s="26" t="s">
        <v>442</v>
      </c>
      <c r="AB291" s="26"/>
    </row>
    <row r="292" spans="1:28" s="14" customFormat="1">
      <c r="A292" s="13"/>
      <c r="B292" s="13" t="s">
        <v>2327</v>
      </c>
      <c r="C292" s="13" t="s">
        <v>2328</v>
      </c>
      <c r="D292" s="13" t="s">
        <v>556</v>
      </c>
      <c r="E292" s="36"/>
      <c r="F292" s="36"/>
      <c r="G292" s="36"/>
      <c r="H292" s="36"/>
      <c r="I292" s="36"/>
      <c r="J292" s="36"/>
      <c r="K292" s="36"/>
      <c r="L292" s="36"/>
      <c r="M292" s="36"/>
      <c r="N292" s="36"/>
      <c r="O292" s="4"/>
      <c r="P292" s="36"/>
      <c r="Q292" s="36"/>
      <c r="R292" s="36"/>
      <c r="S292" s="12"/>
      <c r="T292" s="12"/>
      <c r="U292" s="12"/>
      <c r="X292" s="26" t="s">
        <v>420</v>
      </c>
      <c r="Y292" s="26" t="s">
        <v>421</v>
      </c>
      <c r="Z292" s="26" t="s">
        <v>524</v>
      </c>
      <c r="AA292" s="26" t="s">
        <v>16</v>
      </c>
      <c r="AB292" s="26"/>
    </row>
    <row r="293" spans="1:28" s="14" customFormat="1">
      <c r="A293" s="13"/>
      <c r="B293" s="13" t="s">
        <v>2330</v>
      </c>
      <c r="C293" s="13" t="s">
        <v>2331</v>
      </c>
      <c r="D293" s="13" t="s">
        <v>556</v>
      </c>
      <c r="E293" s="36"/>
      <c r="F293" s="36"/>
      <c r="G293" s="36"/>
      <c r="H293" s="36"/>
      <c r="I293" s="36"/>
      <c r="J293" s="36"/>
      <c r="K293" s="36"/>
      <c r="L293" s="36"/>
      <c r="M293" s="36"/>
      <c r="N293" s="36"/>
      <c r="O293" s="4"/>
      <c r="P293" s="36"/>
      <c r="Q293" s="36"/>
      <c r="R293" s="36"/>
      <c r="S293" s="12"/>
      <c r="T293" s="12"/>
      <c r="U293" s="12"/>
      <c r="X293" s="26" t="s">
        <v>422</v>
      </c>
      <c r="Y293" s="26" t="s">
        <v>423</v>
      </c>
      <c r="Z293" s="26" t="s">
        <v>525</v>
      </c>
      <c r="AA293" s="26" t="s">
        <v>23</v>
      </c>
      <c r="AB293" s="26"/>
    </row>
    <row r="294" spans="1:28" s="14" customFormat="1">
      <c r="A294" s="11"/>
      <c r="B294" s="11" t="s">
        <v>2333</v>
      </c>
      <c r="C294" s="11" t="s">
        <v>2334</v>
      </c>
      <c r="D294" s="11" t="s">
        <v>556</v>
      </c>
      <c r="E294" s="3"/>
      <c r="F294" s="3"/>
      <c r="G294" s="36"/>
      <c r="H294" s="36"/>
      <c r="I294" s="36" t="str">
        <f>IF(AND(ISNUMBER(I295),ISNUMBER(I296),ISNUMBER(I297)), (I295-I296)*1000/(365*I297), "")</f>
        <v/>
      </c>
      <c r="J294" s="36"/>
      <c r="K294" s="36" t="str">
        <f>IF(AND(ISNUMBER(K295),ISNUMBER(K296),ISNUMBER(K297)), (K295-K296)*1000/(365*K297), "")</f>
        <v/>
      </c>
      <c r="L294" s="36"/>
      <c r="M294" s="36" t="str">
        <f>IF(AND(ISNUMBER(M295),ISNUMBER(M296),ISNUMBER(M297)), (M295-M296)*1000/(365*M297), "")</f>
        <v/>
      </c>
      <c r="N294" s="36"/>
      <c r="O294" s="5" t="str">
        <f>IF(AND(ISNUMBER(O295),ISNUMBER(O296),ISNUMBER(O297)), (O295-O296)*1000/(365*O297), "")</f>
        <v/>
      </c>
      <c r="P294" s="36"/>
      <c r="Q294" s="36"/>
      <c r="R294" s="12"/>
      <c r="S294" s="12"/>
      <c r="T294" s="12"/>
      <c r="U294" s="12"/>
      <c r="X294" s="26" t="s">
        <v>424</v>
      </c>
      <c r="Y294" s="26" t="s">
        <v>425</v>
      </c>
      <c r="Z294" s="26" t="s">
        <v>525</v>
      </c>
      <c r="AA294" s="26" t="s">
        <v>26</v>
      </c>
      <c r="AB294" s="26"/>
    </row>
    <row r="295" spans="1:28" s="14" customFormat="1">
      <c r="A295" s="13"/>
      <c r="B295" s="13" t="s">
        <v>2342</v>
      </c>
      <c r="C295" s="13" t="s">
        <v>2343</v>
      </c>
      <c r="D295" s="13" t="s">
        <v>556</v>
      </c>
      <c r="E295" s="36"/>
      <c r="F295" s="36"/>
      <c r="G295" s="36"/>
      <c r="H295" s="36"/>
      <c r="I295" s="36"/>
      <c r="J295" s="36"/>
      <c r="K295" s="36"/>
      <c r="L295" s="36"/>
      <c r="M295" s="36"/>
      <c r="N295" s="36"/>
      <c r="O295" s="4"/>
      <c r="P295" s="36"/>
      <c r="Q295" s="36"/>
      <c r="R295" s="36"/>
      <c r="S295" s="12"/>
      <c r="T295" s="12"/>
      <c r="U295" s="12"/>
      <c r="X295" s="26" t="s">
        <v>426</v>
      </c>
      <c r="Y295" s="26" t="s">
        <v>427</v>
      </c>
      <c r="Z295" s="26" t="s">
        <v>525</v>
      </c>
      <c r="AA295" s="26" t="s">
        <v>89</v>
      </c>
      <c r="AB295" s="26"/>
    </row>
    <row r="296" spans="1:28" s="14" customFormat="1">
      <c r="A296" s="13"/>
      <c r="B296" s="13" t="s">
        <v>2347</v>
      </c>
      <c r="C296" s="13" t="s">
        <v>2348</v>
      </c>
      <c r="D296" s="13" t="s">
        <v>556</v>
      </c>
      <c r="E296" s="36"/>
      <c r="F296" s="36"/>
      <c r="G296" s="36"/>
      <c r="H296" s="36"/>
      <c r="I296" s="36"/>
      <c r="J296" s="36"/>
      <c r="K296" s="36"/>
      <c r="L296" s="36"/>
      <c r="M296" s="36"/>
      <c r="N296" s="36"/>
      <c r="O296" s="4"/>
      <c r="P296" s="36"/>
      <c r="Q296" s="36"/>
      <c r="R296" s="36"/>
      <c r="S296" s="12"/>
      <c r="T296" s="12"/>
      <c r="U296" s="12"/>
      <c r="X296" s="26" t="s">
        <v>428</v>
      </c>
      <c r="Y296" s="26" t="s">
        <v>429</v>
      </c>
      <c r="Z296" s="26" t="s">
        <v>524</v>
      </c>
      <c r="AA296" s="26" t="s">
        <v>16</v>
      </c>
      <c r="AB296" s="26"/>
    </row>
    <row r="297" spans="1:28" s="14" customFormat="1">
      <c r="A297" s="13"/>
      <c r="B297" s="13" t="s">
        <v>2351</v>
      </c>
      <c r="C297" s="13" t="s">
        <v>2352</v>
      </c>
      <c r="D297" s="13" t="s">
        <v>556</v>
      </c>
      <c r="E297" s="36"/>
      <c r="F297" s="36"/>
      <c r="G297" s="36"/>
      <c r="H297" s="36"/>
      <c r="I297" s="36"/>
      <c r="J297" s="36"/>
      <c r="K297" s="36"/>
      <c r="L297" s="36"/>
      <c r="M297" s="36"/>
      <c r="N297" s="36"/>
      <c r="O297" s="4"/>
      <c r="P297" s="36"/>
      <c r="Q297" s="36"/>
      <c r="R297" s="36"/>
      <c r="S297" s="12"/>
      <c r="T297" s="12"/>
      <c r="U297" s="12"/>
      <c r="X297" s="26" t="s">
        <v>430</v>
      </c>
      <c r="Y297" s="26" t="s">
        <v>431</v>
      </c>
      <c r="Z297" s="26" t="s">
        <v>524</v>
      </c>
      <c r="AA297" s="26" t="s">
        <v>26</v>
      </c>
      <c r="AB297" s="26"/>
    </row>
    <row r="298" spans="1:28" s="14" customFormat="1">
      <c r="A298" s="11"/>
      <c r="B298" s="11" t="s">
        <v>2408</v>
      </c>
      <c r="C298" s="11" t="s">
        <v>2409</v>
      </c>
      <c r="D298" s="11" t="s">
        <v>556</v>
      </c>
      <c r="E298" s="3"/>
      <c r="F298" s="3"/>
      <c r="G298" s="36"/>
      <c r="H298" s="36"/>
      <c r="I298" s="36" t="str">
        <f>IF(AND(ISNUMBER(I299),ISNUMBER(I300),ISNUMBER(I301)), (I299+I300)/I301, "")</f>
        <v/>
      </c>
      <c r="J298" s="36"/>
      <c r="K298" s="36" t="str">
        <f>IF(AND(ISNUMBER(K299),ISNUMBER(K300),ISNUMBER(K301)), (K299+K300)/K301, "")</f>
        <v/>
      </c>
      <c r="L298" s="36"/>
      <c r="M298" s="36" t="str">
        <f>IF(AND(ISNUMBER(M299),ISNUMBER(M300),ISNUMBER(M301)), (M299+M300)/M301, "")</f>
        <v/>
      </c>
      <c r="N298" s="36"/>
      <c r="O298" s="5" t="str">
        <f>IF(AND(ISNUMBER(O299),ISNUMBER(O300),ISNUMBER(O301)), (O299+O300)/O301, "")</f>
        <v/>
      </c>
      <c r="P298" s="36"/>
      <c r="Q298" s="36"/>
      <c r="R298" s="12"/>
      <c r="S298" s="12"/>
      <c r="T298" s="12"/>
      <c r="U298" s="12"/>
      <c r="X298" s="26" t="s">
        <v>432</v>
      </c>
      <c r="Y298" s="26" t="s">
        <v>433</v>
      </c>
      <c r="Z298" s="26" t="s">
        <v>525</v>
      </c>
      <c r="AA298" s="26" t="s">
        <v>62</v>
      </c>
      <c r="AB298" s="26"/>
    </row>
    <row r="299" spans="1:28" s="14" customFormat="1">
      <c r="A299" s="13"/>
      <c r="B299" s="13" t="s">
        <v>2417</v>
      </c>
      <c r="C299" s="13" t="s">
        <v>2418</v>
      </c>
      <c r="D299" s="13" t="s">
        <v>556</v>
      </c>
      <c r="E299" s="36"/>
      <c r="F299" s="36"/>
      <c r="G299" s="36"/>
      <c r="H299" s="36"/>
      <c r="I299" s="36"/>
      <c r="J299" s="36"/>
      <c r="K299" s="36"/>
      <c r="L299" s="36"/>
      <c r="M299" s="36"/>
      <c r="N299" s="36"/>
      <c r="O299" s="4"/>
      <c r="P299" s="36"/>
      <c r="Q299" s="36"/>
      <c r="R299" s="36"/>
      <c r="S299" s="12"/>
      <c r="T299" s="12"/>
      <c r="U299" s="12"/>
      <c r="X299" s="26" t="s">
        <v>522</v>
      </c>
      <c r="Y299" s="26" t="s">
        <v>523</v>
      </c>
      <c r="Z299" s="26" t="s">
        <v>525</v>
      </c>
      <c r="AA299" s="26" t="s">
        <v>6</v>
      </c>
      <c r="AB299" s="26"/>
    </row>
    <row r="300" spans="1:28" s="14" customFormat="1">
      <c r="A300" s="13"/>
      <c r="B300" s="13" t="s">
        <v>2421</v>
      </c>
      <c r="C300" s="13" t="s">
        <v>2422</v>
      </c>
      <c r="D300" s="13" t="s">
        <v>556</v>
      </c>
      <c r="E300" s="36"/>
      <c r="F300" s="36"/>
      <c r="G300" s="36"/>
      <c r="H300" s="36"/>
      <c r="I300" s="36"/>
      <c r="J300" s="36"/>
      <c r="K300" s="36"/>
      <c r="L300" s="36"/>
      <c r="M300" s="36"/>
      <c r="N300" s="36"/>
      <c r="O300" s="4"/>
      <c r="P300" s="36"/>
      <c r="Q300" s="36"/>
      <c r="R300" s="36"/>
      <c r="S300" s="12"/>
      <c r="T300" s="12"/>
      <c r="U300" s="12"/>
      <c r="X300" s="26" t="s">
        <v>434</v>
      </c>
      <c r="Y300" s="26" t="s">
        <v>435</v>
      </c>
      <c r="Z300" s="26" t="s">
        <v>525</v>
      </c>
      <c r="AA300" s="26" t="s">
        <v>11</v>
      </c>
      <c r="AB300" s="26"/>
    </row>
    <row r="301" spans="1:28" s="14" customFormat="1">
      <c r="A301" s="13"/>
      <c r="B301" s="13" t="s">
        <v>2426</v>
      </c>
      <c r="C301" s="13" t="s">
        <v>2427</v>
      </c>
      <c r="D301" s="13" t="s">
        <v>556</v>
      </c>
      <c r="E301" s="36"/>
      <c r="F301" s="36"/>
      <c r="G301" s="36"/>
      <c r="H301" s="36"/>
      <c r="I301" s="36"/>
      <c r="J301" s="36"/>
      <c r="K301" s="36"/>
      <c r="L301" s="36"/>
      <c r="M301" s="36"/>
      <c r="N301" s="36"/>
      <c r="O301" s="4"/>
      <c r="P301" s="36"/>
      <c r="Q301" s="36"/>
      <c r="R301" s="36"/>
      <c r="S301" s="12"/>
      <c r="T301" s="12"/>
      <c r="U301" s="12"/>
    </row>
    <row r="302" spans="1:28" s="14" customFormat="1">
      <c r="A302" s="11"/>
      <c r="B302" s="11" t="s">
        <v>2849</v>
      </c>
      <c r="C302" s="11" t="s">
        <v>2850</v>
      </c>
      <c r="D302" s="11" t="s">
        <v>556</v>
      </c>
      <c r="E302" s="3"/>
      <c r="F302" s="3"/>
      <c r="G302" s="36"/>
      <c r="H302" s="36"/>
      <c r="I302" s="36" t="str">
        <f>IF(AND(ISNUMBER(I303),ISNUMBER(I304)), I303/I304, "")</f>
        <v/>
      </c>
      <c r="J302" s="36"/>
      <c r="K302" s="36" t="str">
        <f>IF(AND(ISNUMBER(K303),ISNUMBER(K304)), K303/K304, "")</f>
        <v/>
      </c>
      <c r="L302" s="36"/>
      <c r="M302" s="36" t="str">
        <f>IF(AND(ISNUMBER(M303),ISNUMBER(M304)), M303/M304, "")</f>
        <v/>
      </c>
      <c r="N302" s="36"/>
      <c r="O302" s="5" t="str">
        <f>IF(AND(ISNUMBER(O303),ISNUMBER(O304)), O303/O304, "")</f>
        <v/>
      </c>
      <c r="P302" s="36"/>
      <c r="Q302" s="36"/>
      <c r="R302" s="12"/>
      <c r="S302" s="12"/>
      <c r="T302" s="12"/>
      <c r="U302" s="12"/>
    </row>
    <row r="303" spans="1:28" s="14" customFormat="1">
      <c r="A303" s="13"/>
      <c r="B303" s="13" t="s">
        <v>2858</v>
      </c>
      <c r="C303" s="13" t="s">
        <v>2859</v>
      </c>
      <c r="D303" s="13" t="s">
        <v>556</v>
      </c>
      <c r="E303" s="36"/>
      <c r="F303" s="36"/>
      <c r="G303" s="36"/>
      <c r="H303" s="36"/>
      <c r="I303" s="36"/>
      <c r="J303" s="36"/>
      <c r="K303" s="36"/>
      <c r="L303" s="36"/>
      <c r="M303" s="36"/>
      <c r="N303" s="36"/>
      <c r="O303" s="4"/>
      <c r="P303" s="36"/>
      <c r="Q303" s="36"/>
      <c r="R303" s="36"/>
      <c r="S303" s="12"/>
      <c r="T303" s="12"/>
      <c r="U303" s="12"/>
    </row>
    <row r="304" spans="1:28" s="14" customFormat="1">
      <c r="A304" s="13"/>
      <c r="B304" s="13" t="s">
        <v>2864</v>
      </c>
      <c r="C304" s="13" t="s">
        <v>2865</v>
      </c>
      <c r="D304" s="13" t="s">
        <v>556</v>
      </c>
      <c r="E304" s="36"/>
      <c r="F304" s="36"/>
      <c r="G304" s="36"/>
      <c r="H304" s="36"/>
      <c r="I304" s="36"/>
      <c r="J304" s="36"/>
      <c r="K304" s="36"/>
      <c r="L304" s="36"/>
      <c r="M304" s="36"/>
      <c r="N304" s="36"/>
      <c r="O304" s="4"/>
      <c r="P304" s="36"/>
      <c r="Q304" s="36"/>
      <c r="R304" s="36"/>
      <c r="S304" s="12"/>
      <c r="T304" s="12"/>
      <c r="U304" s="12"/>
    </row>
    <row r="305" spans="1:21" s="14" customFormat="1">
      <c r="A305" s="11"/>
      <c r="B305" s="11" t="s">
        <v>2867</v>
      </c>
      <c r="C305" s="11" t="s">
        <v>2868</v>
      </c>
      <c r="D305" s="11" t="s">
        <v>556</v>
      </c>
      <c r="E305" s="3"/>
      <c r="F305" s="3"/>
      <c r="G305" s="36"/>
      <c r="H305" s="36"/>
      <c r="I305" s="36" t="str">
        <f>IF(AND(ISNUMBER(I306),ISNUMBER(I307)), I306/I307, "")</f>
        <v/>
      </c>
      <c r="J305" s="36"/>
      <c r="K305" s="36" t="str">
        <f>IF(AND(ISNUMBER(K306),ISNUMBER(K307)), K306/K307, "")</f>
        <v/>
      </c>
      <c r="L305" s="36"/>
      <c r="M305" s="36" t="str">
        <f>IF(AND(ISNUMBER(M306),ISNUMBER(M307)), M306/M307, "")</f>
        <v/>
      </c>
      <c r="N305" s="36"/>
      <c r="O305" s="5" t="str">
        <f>IF(AND(ISNUMBER(O306),ISNUMBER(O307)), O306/O307, "")</f>
        <v/>
      </c>
      <c r="P305" s="36"/>
      <c r="Q305" s="36"/>
      <c r="R305" s="12"/>
      <c r="S305" s="12"/>
      <c r="T305" s="12"/>
      <c r="U305" s="12"/>
    </row>
    <row r="306" spans="1:21" s="14" customFormat="1" ht="45">
      <c r="A306" s="13"/>
      <c r="B306" s="13" t="s">
        <v>2876</v>
      </c>
      <c r="C306" s="13" t="s">
        <v>2877</v>
      </c>
      <c r="D306" s="13" t="s">
        <v>556</v>
      </c>
      <c r="E306" s="36"/>
      <c r="F306" s="36"/>
      <c r="G306" s="36"/>
      <c r="H306" s="36"/>
      <c r="I306" s="36"/>
      <c r="J306" s="36"/>
      <c r="K306" s="36"/>
      <c r="L306" s="36"/>
      <c r="M306" s="36"/>
      <c r="N306" s="36"/>
      <c r="O306" s="4"/>
      <c r="P306" s="36"/>
      <c r="Q306" s="36"/>
      <c r="R306" s="36"/>
      <c r="S306" s="12"/>
      <c r="T306" s="12"/>
      <c r="U306" s="12"/>
    </row>
    <row r="307" spans="1:21" s="14" customFormat="1">
      <c r="A307" s="13"/>
      <c r="B307" s="13" t="s">
        <v>2882</v>
      </c>
      <c r="C307" s="13" t="s">
        <v>2883</v>
      </c>
      <c r="D307" s="13" t="s">
        <v>556</v>
      </c>
      <c r="E307" s="36"/>
      <c r="F307" s="36"/>
      <c r="G307" s="36"/>
      <c r="H307" s="36"/>
      <c r="I307" s="36"/>
      <c r="J307" s="36"/>
      <c r="K307" s="36"/>
      <c r="L307" s="36"/>
      <c r="M307" s="36"/>
      <c r="N307" s="36"/>
      <c r="O307" s="4"/>
      <c r="P307" s="36"/>
      <c r="Q307" s="36"/>
      <c r="R307" s="36"/>
      <c r="S307" s="12"/>
      <c r="T307" s="12"/>
      <c r="U307" s="12"/>
    </row>
    <row r="308" spans="1:21" s="14" customFormat="1">
      <c r="A308" s="11"/>
      <c r="B308" s="11" t="s">
        <v>3096</v>
      </c>
      <c r="C308" s="11" t="s">
        <v>3097</v>
      </c>
      <c r="D308" s="11" t="s">
        <v>556</v>
      </c>
      <c r="E308" s="3"/>
      <c r="F308" s="3"/>
      <c r="G308" s="36"/>
      <c r="H308" s="36"/>
      <c r="I308" s="36" t="str">
        <f>IF(AND(ISNUMBER(I309),ISNUMBER(I310),ISNUMBER(I311)), I309/(I310*I311), "")</f>
        <v/>
      </c>
      <c r="J308" s="36"/>
      <c r="K308" s="36" t="str">
        <f>IF(AND(ISNUMBER(K309),ISNUMBER(K310),ISNUMBER(K311)), K309/(K310*K311), "")</f>
        <v/>
      </c>
      <c r="L308" s="36"/>
      <c r="M308" s="36" t="str">
        <f>IF(AND(ISNUMBER(M309),ISNUMBER(M310),ISNUMBER(M311)), M309/(M310*M311), "")</f>
        <v/>
      </c>
      <c r="N308" s="36"/>
      <c r="O308" s="5" t="str">
        <f>IF(AND(ISNUMBER(O309),ISNUMBER(O310),ISNUMBER(O311)), O309/(O310*O311), "")</f>
        <v/>
      </c>
      <c r="P308" s="36"/>
      <c r="Q308" s="36"/>
      <c r="R308" s="12"/>
      <c r="S308" s="12"/>
      <c r="T308" s="12"/>
      <c r="U308" s="12"/>
    </row>
    <row r="309" spans="1:21" s="14" customFormat="1">
      <c r="A309" s="13"/>
      <c r="B309" s="13" t="s">
        <v>3105</v>
      </c>
      <c r="C309" s="13" t="s">
        <v>3106</v>
      </c>
      <c r="D309" s="13" t="s">
        <v>556</v>
      </c>
      <c r="E309" s="36"/>
      <c r="F309" s="36"/>
      <c r="G309" s="36"/>
      <c r="H309" s="36"/>
      <c r="I309" s="36"/>
      <c r="J309" s="36"/>
      <c r="K309" s="36"/>
      <c r="L309" s="36"/>
      <c r="M309" s="36"/>
      <c r="N309" s="36"/>
      <c r="O309" s="4"/>
      <c r="P309" s="36"/>
      <c r="Q309" s="36"/>
      <c r="R309" s="36"/>
      <c r="S309" s="12"/>
      <c r="T309" s="12"/>
      <c r="U309" s="12"/>
    </row>
    <row r="310" spans="1:21" s="14" customFormat="1">
      <c r="A310" s="13"/>
      <c r="B310" s="13" t="s">
        <v>3109</v>
      </c>
      <c r="C310" s="13" t="s">
        <v>3110</v>
      </c>
      <c r="D310" s="13" t="s">
        <v>556</v>
      </c>
      <c r="E310" s="36"/>
      <c r="F310" s="36"/>
      <c r="G310" s="36"/>
      <c r="H310" s="36"/>
      <c r="I310" s="36"/>
      <c r="J310" s="36"/>
      <c r="K310" s="36"/>
      <c r="L310" s="36"/>
      <c r="M310" s="36"/>
      <c r="N310" s="36"/>
      <c r="O310" s="4"/>
      <c r="P310" s="36"/>
      <c r="Q310" s="36"/>
      <c r="R310" s="36"/>
      <c r="S310" s="12"/>
      <c r="T310" s="12"/>
      <c r="U310" s="12"/>
    </row>
    <row r="311" spans="1:21" s="14" customFormat="1">
      <c r="A311" s="13"/>
      <c r="B311" s="13" t="s">
        <v>3114</v>
      </c>
      <c r="C311" s="13" t="s">
        <v>3115</v>
      </c>
      <c r="D311" s="13" t="s">
        <v>556</v>
      </c>
      <c r="E311" s="36"/>
      <c r="F311" s="36"/>
      <c r="G311" s="36"/>
      <c r="H311" s="36"/>
      <c r="I311" s="36"/>
      <c r="J311" s="36"/>
      <c r="K311" s="36"/>
      <c r="L311" s="36"/>
      <c r="M311" s="36"/>
      <c r="N311" s="36"/>
      <c r="O311" s="4"/>
      <c r="P311" s="36"/>
      <c r="Q311" s="36"/>
      <c r="R311" s="36"/>
      <c r="S311" s="12"/>
      <c r="T311" s="12"/>
      <c r="U311" s="12"/>
    </row>
    <row r="312" spans="1:21" s="14" customFormat="1">
      <c r="A312" s="11"/>
      <c r="B312" s="11" t="s">
        <v>3204</v>
      </c>
      <c r="C312" s="11" t="s">
        <v>3205</v>
      </c>
      <c r="D312" s="11" t="s">
        <v>556</v>
      </c>
      <c r="E312" s="3"/>
      <c r="F312" s="3"/>
      <c r="G312" s="36"/>
      <c r="H312" s="36"/>
      <c r="I312" s="36" t="str">
        <f>IF(AND(ISNUMBER(I313),ISNUMBER(I314)), I313/I314, "")</f>
        <v/>
      </c>
      <c r="J312" s="36"/>
      <c r="K312" s="36" t="str">
        <f>IF(AND(ISNUMBER(K313),ISNUMBER(K314)), K313/K314, "")</f>
        <v/>
      </c>
      <c r="L312" s="36"/>
      <c r="M312" s="36" t="str">
        <f>IF(AND(ISNUMBER(M313),ISNUMBER(M314)), M313/M314, "")</f>
        <v/>
      </c>
      <c r="N312" s="36"/>
      <c r="O312" s="5" t="str">
        <f>IF(AND(ISNUMBER(O313),ISNUMBER(O314)), O313/O314, "")</f>
        <v/>
      </c>
      <c r="P312" s="36"/>
      <c r="Q312" s="36"/>
      <c r="R312" s="12"/>
      <c r="S312" s="12"/>
      <c r="T312" s="12"/>
      <c r="U312" s="12"/>
    </row>
    <row r="313" spans="1:21" s="14" customFormat="1">
      <c r="A313" s="13"/>
      <c r="B313" s="13" t="s">
        <v>3213</v>
      </c>
      <c r="C313" s="13" t="s">
        <v>3214</v>
      </c>
      <c r="D313" s="13" t="s">
        <v>556</v>
      </c>
      <c r="E313" s="36"/>
      <c r="F313" s="36"/>
      <c r="G313" s="36"/>
      <c r="H313" s="36"/>
      <c r="I313" s="36"/>
      <c r="J313" s="36"/>
      <c r="K313" s="36"/>
      <c r="L313" s="36"/>
      <c r="M313" s="36"/>
      <c r="N313" s="36"/>
      <c r="O313" s="4"/>
      <c r="P313" s="36"/>
      <c r="Q313" s="36"/>
      <c r="R313" s="36"/>
      <c r="S313" s="12"/>
      <c r="T313" s="12"/>
      <c r="U313" s="12"/>
    </row>
    <row r="314" spans="1:21" s="14" customFormat="1">
      <c r="A314" s="13"/>
      <c r="B314" s="13" t="s">
        <v>3217</v>
      </c>
      <c r="C314" s="13" t="s">
        <v>3218</v>
      </c>
      <c r="D314" s="13" t="s">
        <v>556</v>
      </c>
      <c r="E314" s="36"/>
      <c r="F314" s="36"/>
      <c r="G314" s="36"/>
      <c r="H314" s="36"/>
      <c r="I314" s="36"/>
      <c r="J314" s="36"/>
      <c r="K314" s="36"/>
      <c r="L314" s="36"/>
      <c r="M314" s="36"/>
      <c r="N314" s="36"/>
      <c r="O314" s="4"/>
      <c r="P314" s="36"/>
      <c r="Q314" s="36"/>
      <c r="R314" s="36"/>
      <c r="S314" s="12"/>
      <c r="T314" s="12"/>
      <c r="U314" s="12"/>
    </row>
    <row r="315" spans="1:21" s="14" customFormat="1" ht="30">
      <c r="A315" s="11"/>
      <c r="B315" s="11" t="s">
        <v>3297</v>
      </c>
      <c r="C315" s="11" t="s">
        <v>3298</v>
      </c>
      <c r="D315" s="11" t="s">
        <v>556</v>
      </c>
      <c r="E315" s="3"/>
      <c r="F315" s="3"/>
      <c r="G315" s="36"/>
      <c r="H315" s="36"/>
      <c r="I315" s="36" t="str">
        <f>IF(AND(ISNUMBER(I316),ISNUMBER(I317),ISNUMBER(I318)), I316/(I317-I318), "")</f>
        <v/>
      </c>
      <c r="J315" s="36"/>
      <c r="K315" s="36" t="str">
        <f>IF(AND(ISNUMBER(K316),ISNUMBER(K317),ISNUMBER(K318)), K316/(K317-K318), "")</f>
        <v/>
      </c>
      <c r="L315" s="36"/>
      <c r="M315" s="36" t="str">
        <f>IF(AND(ISNUMBER(M316),ISNUMBER(M317),ISNUMBER(M318)), M316/(M317-M318), "")</f>
        <v/>
      </c>
      <c r="N315" s="36"/>
      <c r="O315" s="5" t="str">
        <f>IF(AND(ISNUMBER(O316),ISNUMBER(O317),ISNUMBER(O318)), O316/(O317-O318), "")</f>
        <v/>
      </c>
      <c r="P315" s="36"/>
      <c r="Q315" s="36"/>
      <c r="R315" s="12"/>
      <c r="S315" s="12"/>
      <c r="T315" s="12"/>
      <c r="U315" s="12"/>
    </row>
    <row r="316" spans="1:21" s="14" customFormat="1" ht="30">
      <c r="A316" s="13"/>
      <c r="B316" s="13" t="s">
        <v>3305</v>
      </c>
      <c r="C316" s="13" t="s">
        <v>3306</v>
      </c>
      <c r="D316" s="13" t="s">
        <v>556</v>
      </c>
      <c r="E316" s="36"/>
      <c r="F316" s="36"/>
      <c r="G316" s="36"/>
      <c r="H316" s="36"/>
      <c r="I316" s="36"/>
      <c r="J316" s="36"/>
      <c r="K316" s="36"/>
      <c r="L316" s="36"/>
      <c r="M316" s="36"/>
      <c r="N316" s="36"/>
      <c r="O316" s="4"/>
      <c r="P316" s="36"/>
      <c r="Q316" s="36"/>
      <c r="R316" s="36"/>
      <c r="S316" s="12"/>
      <c r="T316" s="12"/>
      <c r="U316" s="12"/>
    </row>
    <row r="317" spans="1:21" s="14" customFormat="1">
      <c r="A317" s="13"/>
      <c r="B317" s="13" t="s">
        <v>3309</v>
      </c>
      <c r="C317" s="13" t="s">
        <v>3310</v>
      </c>
      <c r="D317" s="13" t="s">
        <v>556</v>
      </c>
      <c r="E317" s="36"/>
      <c r="F317" s="36"/>
      <c r="G317" s="36"/>
      <c r="H317" s="36"/>
      <c r="I317" s="36"/>
      <c r="J317" s="36"/>
      <c r="K317" s="36"/>
      <c r="L317" s="36"/>
      <c r="M317" s="36"/>
      <c r="N317" s="36"/>
      <c r="O317" s="4"/>
      <c r="P317" s="36"/>
      <c r="Q317" s="36"/>
      <c r="R317" s="36"/>
      <c r="S317" s="12"/>
      <c r="T317" s="12"/>
      <c r="U317" s="12"/>
    </row>
    <row r="318" spans="1:21" s="14" customFormat="1">
      <c r="A318" s="13"/>
      <c r="B318" s="13" t="s">
        <v>3312</v>
      </c>
      <c r="C318" s="13" t="s">
        <v>3313</v>
      </c>
      <c r="D318" s="13" t="s">
        <v>556</v>
      </c>
      <c r="E318" s="36"/>
      <c r="F318" s="36"/>
      <c r="G318" s="36"/>
      <c r="H318" s="36"/>
      <c r="I318" s="36"/>
      <c r="J318" s="36"/>
      <c r="K318" s="36"/>
      <c r="L318" s="36"/>
      <c r="M318" s="36"/>
      <c r="N318" s="36"/>
      <c r="O318" s="4"/>
      <c r="P318" s="36"/>
      <c r="Q318" s="36"/>
      <c r="R318" s="36"/>
      <c r="S318" s="12"/>
      <c r="T318" s="12"/>
      <c r="U318" s="12"/>
    </row>
    <row r="319" spans="1:21" s="14" customFormat="1">
      <c r="A319" s="11"/>
      <c r="B319" s="11" t="s">
        <v>3315</v>
      </c>
      <c r="C319" s="11" t="s">
        <v>3316</v>
      </c>
      <c r="D319" s="11" t="s">
        <v>556</v>
      </c>
      <c r="E319" s="3"/>
      <c r="F319" s="3"/>
      <c r="G319" s="36"/>
      <c r="H319" s="36"/>
      <c r="I319" s="36" t="str">
        <f>IF(AND(ISNUMBER(I320),ISNUMBER(I321)), (I320-I321)/I320, "")</f>
        <v/>
      </c>
      <c r="J319" s="36"/>
      <c r="K319" s="36" t="str">
        <f>IF(AND(ISNUMBER(K320),ISNUMBER(K321)), (K320-K321)/K320, "")</f>
        <v/>
      </c>
      <c r="L319" s="36"/>
      <c r="M319" s="36" t="str">
        <f>IF(AND(ISNUMBER(M320),ISNUMBER(M321)), (M320-M321)/M320, "")</f>
        <v/>
      </c>
      <c r="N319" s="36"/>
      <c r="O319" s="5" t="str">
        <f>IF(AND(ISNUMBER(O320),ISNUMBER(O321)), (O320-O321)/O320, "")</f>
        <v/>
      </c>
      <c r="P319" s="36"/>
      <c r="Q319" s="36"/>
      <c r="R319" s="12"/>
      <c r="S319" s="12"/>
      <c r="T319" s="12"/>
      <c r="U319" s="12"/>
    </row>
    <row r="320" spans="1:21" s="14" customFormat="1">
      <c r="A320" s="13"/>
      <c r="B320" s="13" t="s">
        <v>3323</v>
      </c>
      <c r="C320" s="13" t="s">
        <v>3324</v>
      </c>
      <c r="D320" s="13" t="s">
        <v>556</v>
      </c>
      <c r="E320" s="36"/>
      <c r="F320" s="36"/>
      <c r="G320" s="36"/>
      <c r="H320" s="36"/>
      <c r="I320" s="36"/>
      <c r="J320" s="36"/>
      <c r="K320" s="36"/>
      <c r="L320" s="36"/>
      <c r="M320" s="36"/>
      <c r="N320" s="36"/>
      <c r="O320" s="4"/>
      <c r="P320" s="36"/>
      <c r="Q320" s="36"/>
      <c r="R320" s="36"/>
      <c r="S320" s="12"/>
      <c r="T320" s="12"/>
      <c r="U320" s="12"/>
    </row>
    <row r="321" spans="1:21" s="14" customFormat="1">
      <c r="A321" s="13"/>
      <c r="B321" s="13" t="s">
        <v>3327</v>
      </c>
      <c r="C321" s="13" t="s">
        <v>3328</v>
      </c>
      <c r="D321" s="13" t="s">
        <v>556</v>
      </c>
      <c r="E321" s="36"/>
      <c r="F321" s="36"/>
      <c r="G321" s="36"/>
      <c r="H321" s="36"/>
      <c r="I321" s="36"/>
      <c r="J321" s="36"/>
      <c r="K321" s="36"/>
      <c r="L321" s="36"/>
      <c r="M321" s="36"/>
      <c r="N321" s="36"/>
      <c r="O321" s="4"/>
      <c r="P321" s="36"/>
      <c r="Q321" s="36"/>
      <c r="R321" s="36"/>
      <c r="S321" s="12"/>
      <c r="T321" s="12"/>
      <c r="U321" s="12"/>
    </row>
    <row r="322" spans="1:21" s="14" customFormat="1">
      <c r="A322" s="11"/>
      <c r="B322" s="11" t="s">
        <v>3360</v>
      </c>
      <c r="C322" s="11" t="s">
        <v>3361</v>
      </c>
      <c r="D322" s="11" t="s">
        <v>556</v>
      </c>
      <c r="E322" s="3"/>
      <c r="F322" s="3"/>
      <c r="G322" s="36"/>
      <c r="H322" s="36"/>
      <c r="I322" s="36" t="str">
        <f>IF(AND(ISNUMBER(I323),ISNUMBER(I324)), (I323-I324)/I324, "")</f>
        <v/>
      </c>
      <c r="J322" s="36"/>
      <c r="K322" s="36" t="str">
        <f>IF(AND(ISNUMBER(K323),ISNUMBER(K324)), (K323-K324)/K324, "")</f>
        <v/>
      </c>
      <c r="L322" s="36"/>
      <c r="M322" s="36" t="str">
        <f>IF(AND(ISNUMBER(M323),ISNUMBER(M324)), (M323-M324)/M324, "")</f>
        <v/>
      </c>
      <c r="N322" s="36"/>
      <c r="O322" s="5" t="str">
        <f>IF(AND(ISNUMBER(O323),ISNUMBER(O324)), (O323-O324)/O324, "")</f>
        <v/>
      </c>
      <c r="P322" s="36"/>
      <c r="Q322" s="36"/>
      <c r="R322" s="12"/>
      <c r="S322" s="12"/>
      <c r="T322" s="12"/>
      <c r="U322" s="12"/>
    </row>
    <row r="323" spans="1:21" s="14" customFormat="1">
      <c r="A323" s="13"/>
      <c r="B323" s="13" t="s">
        <v>3368</v>
      </c>
      <c r="C323" s="13" t="s">
        <v>3369</v>
      </c>
      <c r="D323" s="13" t="s">
        <v>556</v>
      </c>
      <c r="E323" s="36"/>
      <c r="F323" s="36"/>
      <c r="G323" s="36"/>
      <c r="H323" s="36"/>
      <c r="I323" s="36"/>
      <c r="J323" s="36"/>
      <c r="K323" s="36"/>
      <c r="L323" s="36"/>
      <c r="M323" s="36"/>
      <c r="N323" s="36"/>
      <c r="O323" s="4"/>
      <c r="P323" s="36"/>
      <c r="Q323" s="36"/>
      <c r="R323" s="36"/>
      <c r="S323" s="12"/>
      <c r="T323" s="12"/>
      <c r="U323" s="12"/>
    </row>
    <row r="324" spans="1:21" s="14" customFormat="1">
      <c r="A324" s="13"/>
      <c r="B324" s="13" t="s">
        <v>3371</v>
      </c>
      <c r="C324" s="13" t="s">
        <v>3372</v>
      </c>
      <c r="D324" s="13" t="s">
        <v>556</v>
      </c>
      <c r="E324" s="36"/>
      <c r="F324" s="36"/>
      <c r="G324" s="36"/>
      <c r="H324" s="36"/>
      <c r="I324" s="36"/>
      <c r="J324" s="36"/>
      <c r="K324" s="36"/>
      <c r="L324" s="36"/>
      <c r="M324" s="36"/>
      <c r="N324" s="36"/>
      <c r="O324" s="4"/>
      <c r="P324" s="36"/>
      <c r="Q324" s="36"/>
      <c r="R324" s="36"/>
      <c r="S324" s="12"/>
      <c r="T324" s="12"/>
      <c r="U324" s="12"/>
    </row>
    <row r="325" spans="1:21" s="14" customFormat="1">
      <c r="A325" s="11"/>
      <c r="B325" s="11" t="s">
        <v>3429</v>
      </c>
      <c r="C325" s="11" t="s">
        <v>3430</v>
      </c>
      <c r="D325" s="11" t="s">
        <v>556</v>
      </c>
      <c r="E325" s="3"/>
      <c r="F325" s="3"/>
      <c r="G325" s="36"/>
      <c r="H325" s="36"/>
      <c r="I325" s="36" t="str">
        <f>IF(AND(ISNUMBER(I326),ISNUMBER(I327),ISNUMBER(I328),ISNUMBER(I329),ISNUMBER(I330),ISNUMBER(I331)), (I326+I327+I328-I329-I330-I331)/(I326+I327+I328), "")</f>
        <v/>
      </c>
      <c r="J325" s="36"/>
      <c r="K325" s="36" t="str">
        <f>IF(AND(ISNUMBER(K326),ISNUMBER(K327),ISNUMBER(K328),ISNUMBER(K329),ISNUMBER(K330),ISNUMBER(K331)), (K326+K327+K328-K329-K330-K331)/(K326+K327+K328), "")</f>
        <v/>
      </c>
      <c r="L325" s="36"/>
      <c r="M325" s="36" t="str">
        <f>IF(AND(ISNUMBER(M326),ISNUMBER(M327),ISNUMBER(M328),ISNUMBER(M329),ISNUMBER(M330),ISNUMBER(M331)), (M326+M327+M328-M329-M330-M331)/(M326+M327+M328), "")</f>
        <v/>
      </c>
      <c r="N325" s="36"/>
      <c r="O325" s="5" t="str">
        <f>IF(AND(ISNUMBER(O326),ISNUMBER(O327),ISNUMBER(O328),ISNUMBER(O329),ISNUMBER(O330),ISNUMBER(O331)), (O326+O327+O328-O329-O330-O331)/(O326+O327+O328), "")</f>
        <v/>
      </c>
      <c r="P325" s="36"/>
      <c r="Q325" s="36"/>
      <c r="R325" s="12"/>
      <c r="S325" s="12"/>
      <c r="T325" s="12"/>
      <c r="U325" s="12"/>
    </row>
    <row r="326" spans="1:21" s="14" customFormat="1">
      <c r="A326" s="13"/>
      <c r="B326" s="13" t="s">
        <v>3436</v>
      </c>
      <c r="C326" s="13" t="s">
        <v>3437</v>
      </c>
      <c r="D326" s="13" t="s">
        <v>556</v>
      </c>
      <c r="E326" s="36"/>
      <c r="F326" s="36"/>
      <c r="G326" s="36"/>
      <c r="H326" s="36"/>
      <c r="I326" s="36"/>
      <c r="J326" s="36"/>
      <c r="K326" s="36"/>
      <c r="L326" s="36"/>
      <c r="M326" s="36"/>
      <c r="N326" s="36"/>
      <c r="O326" s="4"/>
      <c r="P326" s="36"/>
      <c r="Q326" s="36"/>
      <c r="R326" s="36"/>
      <c r="S326" s="12"/>
      <c r="T326" s="12"/>
      <c r="U326" s="12"/>
    </row>
    <row r="327" spans="1:21" s="14" customFormat="1">
      <c r="A327" s="13"/>
      <c r="B327" s="13" t="s">
        <v>3440</v>
      </c>
      <c r="C327" s="13" t="s">
        <v>3441</v>
      </c>
      <c r="D327" s="13" t="s">
        <v>556</v>
      </c>
      <c r="E327" s="36"/>
      <c r="F327" s="36"/>
      <c r="G327" s="36"/>
      <c r="H327" s="36"/>
      <c r="I327" s="36"/>
      <c r="J327" s="36"/>
      <c r="K327" s="36"/>
      <c r="L327" s="36"/>
      <c r="M327" s="36"/>
      <c r="N327" s="36"/>
      <c r="O327" s="4"/>
      <c r="P327" s="36"/>
      <c r="Q327" s="36"/>
      <c r="R327" s="36"/>
      <c r="S327" s="12"/>
      <c r="T327" s="12"/>
      <c r="U327" s="12"/>
    </row>
    <row r="328" spans="1:21" s="14" customFormat="1">
      <c r="A328" s="13"/>
      <c r="B328" s="13" t="s">
        <v>3444</v>
      </c>
      <c r="C328" s="13" t="s">
        <v>3445</v>
      </c>
      <c r="D328" s="13" t="s">
        <v>556</v>
      </c>
      <c r="E328" s="36"/>
      <c r="F328" s="36"/>
      <c r="G328" s="36"/>
      <c r="H328" s="36"/>
      <c r="I328" s="36"/>
      <c r="J328" s="36"/>
      <c r="K328" s="36"/>
      <c r="L328" s="36"/>
      <c r="M328" s="36"/>
      <c r="N328" s="36"/>
      <c r="O328" s="4"/>
      <c r="P328" s="36"/>
      <c r="Q328" s="36"/>
      <c r="R328" s="36"/>
      <c r="S328" s="12"/>
      <c r="T328" s="12"/>
      <c r="U328" s="12"/>
    </row>
    <row r="329" spans="1:21" s="14" customFormat="1">
      <c r="A329" s="13"/>
      <c r="B329" s="13" t="s">
        <v>3447</v>
      </c>
      <c r="C329" s="13" t="s">
        <v>3448</v>
      </c>
      <c r="D329" s="13" t="s">
        <v>556</v>
      </c>
      <c r="E329" s="36"/>
      <c r="F329" s="36"/>
      <c r="G329" s="36"/>
      <c r="H329" s="36"/>
      <c r="I329" s="36"/>
      <c r="J329" s="36"/>
      <c r="K329" s="36"/>
      <c r="L329" s="36"/>
      <c r="M329" s="36"/>
      <c r="N329" s="36"/>
      <c r="O329" s="4"/>
      <c r="P329" s="36"/>
      <c r="Q329" s="36"/>
      <c r="R329" s="36"/>
      <c r="S329" s="12"/>
      <c r="T329" s="12"/>
      <c r="U329" s="12"/>
    </row>
    <row r="330" spans="1:21" s="14" customFormat="1">
      <c r="A330" s="13"/>
      <c r="B330" s="13" t="s">
        <v>3450</v>
      </c>
      <c r="C330" s="13" t="s">
        <v>3451</v>
      </c>
      <c r="D330" s="13" t="s">
        <v>556</v>
      </c>
      <c r="E330" s="36"/>
      <c r="F330" s="36"/>
      <c r="G330" s="36"/>
      <c r="H330" s="36"/>
      <c r="I330" s="36"/>
      <c r="J330" s="36"/>
      <c r="K330" s="36"/>
      <c r="L330" s="36"/>
      <c r="M330" s="36"/>
      <c r="N330" s="36"/>
      <c r="O330" s="4"/>
      <c r="P330" s="36"/>
      <c r="Q330" s="36"/>
      <c r="R330" s="36"/>
      <c r="S330" s="12"/>
      <c r="T330" s="12"/>
      <c r="U330" s="12"/>
    </row>
    <row r="331" spans="1:21" s="14" customFormat="1">
      <c r="A331" s="13"/>
      <c r="B331" s="13" t="s">
        <v>3453</v>
      </c>
      <c r="C331" s="13" t="s">
        <v>3454</v>
      </c>
      <c r="D331" s="13" t="s">
        <v>556</v>
      </c>
      <c r="E331" s="36"/>
      <c r="F331" s="36"/>
      <c r="G331" s="36"/>
      <c r="H331" s="36"/>
      <c r="I331" s="36"/>
      <c r="J331" s="36"/>
      <c r="K331" s="36"/>
      <c r="L331" s="36"/>
      <c r="M331" s="36"/>
      <c r="N331" s="36"/>
      <c r="O331" s="4"/>
      <c r="P331" s="36"/>
      <c r="Q331" s="36"/>
      <c r="R331" s="36"/>
      <c r="S331" s="12"/>
      <c r="T331" s="12"/>
      <c r="U331" s="12"/>
    </row>
    <row r="332" spans="1:21" s="14" customFormat="1">
      <c r="A332" s="11"/>
      <c r="B332" s="11" t="s">
        <v>3473</v>
      </c>
      <c r="C332" s="11" t="s">
        <v>3474</v>
      </c>
      <c r="D332" s="11" t="s">
        <v>556</v>
      </c>
      <c r="E332" s="3"/>
      <c r="F332" s="3"/>
      <c r="G332" s="36"/>
      <c r="H332" s="36"/>
      <c r="I332" s="36" t="str">
        <f>IF(AND(ISNUMBER(I333),ISNUMBER(I334),ISNUMBER(I335)), (I333+I334)/I335, "")</f>
        <v/>
      </c>
      <c r="J332" s="36"/>
      <c r="K332" s="36" t="str">
        <f>IF(AND(ISNUMBER(K333),ISNUMBER(K334),ISNUMBER(K335)), (K333+K334)/K335, "")</f>
        <v/>
      </c>
      <c r="L332" s="36"/>
      <c r="M332" s="36" t="str">
        <f>IF(AND(ISNUMBER(M333),ISNUMBER(M334),ISNUMBER(M335)), (M333+M334)/M335, "")</f>
        <v/>
      </c>
      <c r="N332" s="36"/>
      <c r="O332" s="5" t="str">
        <f>IF(AND(ISNUMBER(O333),ISNUMBER(O334),ISNUMBER(O335)), (O333+O334)/O335, "")</f>
        <v/>
      </c>
      <c r="P332" s="36"/>
      <c r="Q332" s="36"/>
      <c r="R332" s="12"/>
      <c r="S332" s="12"/>
      <c r="T332" s="12"/>
      <c r="U332" s="12"/>
    </row>
    <row r="333" spans="1:21" s="14" customFormat="1">
      <c r="A333" s="13"/>
      <c r="B333" s="13" t="s">
        <v>3479</v>
      </c>
      <c r="C333" s="13" t="s">
        <v>3480</v>
      </c>
      <c r="D333" s="13" t="s">
        <v>556</v>
      </c>
      <c r="E333" s="36"/>
      <c r="F333" s="36"/>
      <c r="G333" s="36"/>
      <c r="H333" s="36"/>
      <c r="I333" s="36"/>
      <c r="J333" s="36"/>
      <c r="K333" s="36"/>
      <c r="L333" s="36"/>
      <c r="M333" s="36"/>
      <c r="N333" s="36"/>
      <c r="O333" s="4"/>
      <c r="P333" s="36"/>
      <c r="Q333" s="36"/>
      <c r="R333" s="36"/>
      <c r="S333" s="12"/>
      <c r="T333" s="12"/>
      <c r="U333" s="12"/>
    </row>
    <row r="334" spans="1:21" s="14" customFormat="1">
      <c r="A334" s="13"/>
      <c r="B334" s="13" t="s">
        <v>3482</v>
      </c>
      <c r="C334" s="13" t="s">
        <v>3483</v>
      </c>
      <c r="D334" s="13" t="s">
        <v>556</v>
      </c>
      <c r="E334" s="36"/>
      <c r="F334" s="36"/>
      <c r="G334" s="36"/>
      <c r="H334" s="36"/>
      <c r="I334" s="36"/>
      <c r="J334" s="36"/>
      <c r="K334" s="36"/>
      <c r="L334" s="36"/>
      <c r="M334" s="36"/>
      <c r="N334" s="36"/>
      <c r="O334" s="4"/>
      <c r="P334" s="36"/>
      <c r="Q334" s="36"/>
      <c r="R334" s="36"/>
      <c r="S334" s="12"/>
      <c r="T334" s="12"/>
      <c r="U334" s="12"/>
    </row>
    <row r="335" spans="1:21" s="14" customFormat="1">
      <c r="A335" s="13"/>
      <c r="B335" s="13" t="s">
        <v>3485</v>
      </c>
      <c r="C335" s="13" t="s">
        <v>3486</v>
      </c>
      <c r="D335" s="13" t="s">
        <v>556</v>
      </c>
      <c r="E335" s="36"/>
      <c r="F335" s="36"/>
      <c r="G335" s="36"/>
      <c r="H335" s="36"/>
      <c r="I335" s="36"/>
      <c r="J335" s="36"/>
      <c r="K335" s="36"/>
      <c r="L335" s="36"/>
      <c r="M335" s="36"/>
      <c r="N335" s="36"/>
      <c r="O335" s="4"/>
      <c r="P335" s="36"/>
      <c r="Q335" s="36"/>
      <c r="R335" s="36"/>
      <c r="S335" s="12"/>
      <c r="T335" s="12"/>
      <c r="U335" s="12"/>
    </row>
    <row r="336" spans="1:21" s="14" customFormat="1">
      <c r="A336" s="11"/>
      <c r="B336" s="11" t="s">
        <v>3488</v>
      </c>
      <c r="C336" s="11" t="s">
        <v>3489</v>
      </c>
      <c r="D336" s="11" t="s">
        <v>556</v>
      </c>
      <c r="E336" s="3"/>
      <c r="F336" s="3"/>
      <c r="G336" s="36"/>
      <c r="H336" s="36"/>
      <c r="I336" s="36" t="str">
        <f>IF(AND(ISNUMBER(I337),ISNUMBER(I338)), I337/I338, "")</f>
        <v/>
      </c>
      <c r="J336" s="36"/>
      <c r="K336" s="36" t="str">
        <f>IF(AND(ISNUMBER(K337),ISNUMBER(K338)), K337/K338, "")</f>
        <v/>
      </c>
      <c r="L336" s="36"/>
      <c r="M336" s="36" t="str">
        <f>IF(AND(ISNUMBER(M337),ISNUMBER(M338)), M337/M338, "")</f>
        <v/>
      </c>
      <c r="N336" s="36"/>
      <c r="O336" s="5" t="str">
        <f>IF(AND(ISNUMBER(O337),ISNUMBER(O338)), O337/O338, "")</f>
        <v/>
      </c>
      <c r="P336" s="36"/>
      <c r="Q336" s="36"/>
      <c r="R336" s="12"/>
      <c r="S336" s="12"/>
      <c r="T336" s="12"/>
      <c r="U336" s="12"/>
    </row>
    <row r="337" spans="1:21" s="14" customFormat="1">
      <c r="A337" s="13"/>
      <c r="B337" s="13" t="s">
        <v>3494</v>
      </c>
      <c r="C337" s="13" t="s">
        <v>3495</v>
      </c>
      <c r="D337" s="13" t="s">
        <v>556</v>
      </c>
      <c r="E337" s="36"/>
      <c r="F337" s="36"/>
      <c r="G337" s="36"/>
      <c r="H337" s="36"/>
      <c r="I337" s="36"/>
      <c r="J337" s="36"/>
      <c r="K337" s="36"/>
      <c r="L337" s="36"/>
      <c r="M337" s="36"/>
      <c r="N337" s="36"/>
      <c r="O337" s="4"/>
      <c r="P337" s="36"/>
      <c r="Q337" s="36"/>
      <c r="R337" s="36"/>
      <c r="S337" s="12"/>
      <c r="T337" s="12"/>
      <c r="U337" s="12"/>
    </row>
    <row r="338" spans="1:21" s="14" customFormat="1">
      <c r="A338" s="13"/>
      <c r="B338" s="13" t="s">
        <v>3497</v>
      </c>
      <c r="C338" s="13" t="s">
        <v>3498</v>
      </c>
      <c r="D338" s="13" t="s">
        <v>556</v>
      </c>
      <c r="E338" s="36"/>
      <c r="F338" s="36"/>
      <c r="G338" s="36"/>
      <c r="H338" s="36"/>
      <c r="I338" s="36"/>
      <c r="J338" s="36"/>
      <c r="K338" s="36"/>
      <c r="L338" s="36"/>
      <c r="M338" s="36"/>
      <c r="N338" s="36"/>
      <c r="O338" s="4"/>
      <c r="P338" s="36"/>
      <c r="Q338" s="36"/>
      <c r="R338" s="36"/>
      <c r="S338" s="12"/>
      <c r="T338" s="12"/>
      <c r="U338" s="12"/>
    </row>
    <row r="339" spans="1:21" s="14" customFormat="1" ht="30">
      <c r="A339" s="11"/>
      <c r="B339" s="11" t="s">
        <v>3516</v>
      </c>
      <c r="C339" s="11" t="s">
        <v>3517</v>
      </c>
      <c r="D339" s="11" t="s">
        <v>556</v>
      </c>
      <c r="E339" s="3"/>
      <c r="F339" s="3"/>
      <c r="G339" s="36"/>
      <c r="H339" s="36"/>
      <c r="I339" s="36" t="str">
        <f>IF(AND(ISNUMBER(I340),ISNUMBER(I341),ISNUMBER(I342),ISNUMBER(I343)), (I340+I341-I342-I343)/(I342+I343), "")</f>
        <v/>
      </c>
      <c r="J339" s="36"/>
      <c r="K339" s="36" t="str">
        <f>IF(AND(ISNUMBER(K340),ISNUMBER(K341),ISNUMBER(K342),ISNUMBER(K343)), (K340+K341-K342-K343)/(K342+K343), "")</f>
        <v/>
      </c>
      <c r="L339" s="36"/>
      <c r="M339" s="36" t="str">
        <f>IF(AND(ISNUMBER(M340),ISNUMBER(M341),ISNUMBER(M342),ISNUMBER(M343)), (M340+M341-M342-M343)/(M342+M343), "")</f>
        <v/>
      </c>
      <c r="N339" s="36"/>
      <c r="O339" s="5" t="str">
        <f>IF(AND(ISNUMBER(O340),ISNUMBER(O341),ISNUMBER(O342),ISNUMBER(O343)), (O340+O341-O342-O343)/(O342+O343), "")</f>
        <v/>
      </c>
      <c r="P339" s="36"/>
      <c r="Q339" s="36"/>
      <c r="R339" s="12"/>
      <c r="S339" s="12"/>
      <c r="T339" s="12"/>
      <c r="U339" s="12"/>
    </row>
    <row r="340" spans="1:21" s="14" customFormat="1">
      <c r="A340" s="13"/>
      <c r="B340" s="13" t="s">
        <v>3523</v>
      </c>
      <c r="C340" s="13" t="s">
        <v>3524</v>
      </c>
      <c r="D340" s="13" t="s">
        <v>556</v>
      </c>
      <c r="E340" s="36"/>
      <c r="F340" s="36"/>
      <c r="G340" s="36"/>
      <c r="H340" s="36"/>
      <c r="I340" s="36"/>
      <c r="J340" s="36"/>
      <c r="K340" s="36"/>
      <c r="L340" s="36"/>
      <c r="M340" s="36"/>
      <c r="N340" s="36"/>
      <c r="O340" s="4"/>
      <c r="P340" s="36"/>
      <c r="Q340" s="36"/>
      <c r="R340" s="36"/>
      <c r="S340" s="12"/>
      <c r="T340" s="12"/>
      <c r="U340" s="12"/>
    </row>
    <row r="341" spans="1:21" s="14" customFormat="1">
      <c r="A341" s="13"/>
      <c r="B341" s="13" t="s">
        <v>3526</v>
      </c>
      <c r="C341" s="13" t="s">
        <v>3527</v>
      </c>
      <c r="D341" s="13" t="s">
        <v>556</v>
      </c>
      <c r="E341" s="36"/>
      <c r="F341" s="36"/>
      <c r="G341" s="36"/>
      <c r="H341" s="36"/>
      <c r="I341" s="36"/>
      <c r="J341" s="36"/>
      <c r="K341" s="36"/>
      <c r="L341" s="36"/>
      <c r="M341" s="36"/>
      <c r="N341" s="36"/>
      <c r="O341" s="4"/>
      <c r="P341" s="36"/>
      <c r="Q341" s="36"/>
      <c r="R341" s="36"/>
      <c r="S341" s="12"/>
      <c r="T341" s="12"/>
      <c r="U341" s="12"/>
    </row>
    <row r="342" spans="1:21" s="14" customFormat="1">
      <c r="A342" s="13"/>
      <c r="B342" s="13" t="s">
        <v>3529</v>
      </c>
      <c r="C342" s="13" t="s">
        <v>3530</v>
      </c>
      <c r="D342" s="13" t="s">
        <v>556</v>
      </c>
      <c r="E342" s="36"/>
      <c r="F342" s="36"/>
      <c r="G342" s="36"/>
      <c r="H342" s="36"/>
      <c r="I342" s="36"/>
      <c r="J342" s="36"/>
      <c r="K342" s="36"/>
      <c r="L342" s="36"/>
      <c r="M342" s="36"/>
      <c r="N342" s="36"/>
      <c r="O342" s="4"/>
      <c r="P342" s="36"/>
      <c r="Q342" s="36"/>
      <c r="R342" s="36"/>
      <c r="S342" s="12"/>
      <c r="T342" s="12"/>
      <c r="U342" s="12"/>
    </row>
    <row r="343" spans="1:21" s="14" customFormat="1">
      <c r="A343" s="13"/>
      <c r="B343" s="13" t="s">
        <v>3532</v>
      </c>
      <c r="C343" s="13" t="s">
        <v>3533</v>
      </c>
      <c r="D343" s="13" t="s">
        <v>556</v>
      </c>
      <c r="E343" s="36"/>
      <c r="F343" s="36"/>
      <c r="G343" s="36"/>
      <c r="H343" s="36"/>
      <c r="I343" s="36"/>
      <c r="J343" s="36"/>
      <c r="K343" s="36"/>
      <c r="L343" s="36"/>
      <c r="M343" s="36"/>
      <c r="N343" s="36"/>
      <c r="O343" s="4"/>
      <c r="P343" s="36"/>
      <c r="Q343" s="36"/>
      <c r="R343" s="36"/>
      <c r="S343" s="12"/>
      <c r="T343" s="12"/>
      <c r="U343" s="12"/>
    </row>
    <row r="344" spans="1:21" s="14" customFormat="1">
      <c r="A344" s="11"/>
      <c r="B344" s="11" t="s">
        <v>3562</v>
      </c>
      <c r="C344" s="11" t="s">
        <v>3563</v>
      </c>
      <c r="D344" s="11" t="s">
        <v>556</v>
      </c>
      <c r="E344" s="3"/>
      <c r="F344" s="3"/>
      <c r="G344" s="36"/>
      <c r="H344" s="36"/>
      <c r="I344" s="36" t="str">
        <f>IF(AND(ISNUMBER(I345),ISNUMBER(I346)), (I345-I346)/I346, "")</f>
        <v/>
      </c>
      <c r="J344" s="36"/>
      <c r="K344" s="36" t="str">
        <f>IF(AND(ISNUMBER(K345),ISNUMBER(K346)), (K345-K346)/K346, "")</f>
        <v/>
      </c>
      <c r="L344" s="36"/>
      <c r="M344" s="36" t="str">
        <f>IF(AND(ISNUMBER(M345),ISNUMBER(M346)), (M345-M346)/M346, "")</f>
        <v/>
      </c>
      <c r="N344" s="36"/>
      <c r="O344" s="5" t="str">
        <f>IF(AND(ISNUMBER(O345),ISNUMBER(O346)), (O345-O346)/O346, "")</f>
        <v/>
      </c>
      <c r="P344" s="36"/>
      <c r="Q344" s="36"/>
      <c r="R344" s="12"/>
      <c r="S344" s="12"/>
      <c r="T344" s="12"/>
      <c r="U344" s="12"/>
    </row>
    <row r="345" spans="1:21" s="14" customFormat="1">
      <c r="A345" s="13"/>
      <c r="B345" s="13" t="s">
        <v>3568</v>
      </c>
      <c r="C345" s="13" t="s">
        <v>3569</v>
      </c>
      <c r="D345" s="13" t="s">
        <v>556</v>
      </c>
      <c r="E345" s="36"/>
      <c r="F345" s="36"/>
      <c r="G345" s="36"/>
      <c r="H345" s="36"/>
      <c r="I345" s="36"/>
      <c r="J345" s="36"/>
      <c r="K345" s="36"/>
      <c r="L345" s="36"/>
      <c r="M345" s="36"/>
      <c r="N345" s="36"/>
      <c r="O345" s="4"/>
      <c r="P345" s="36"/>
      <c r="Q345" s="36"/>
      <c r="R345" s="36"/>
      <c r="S345" s="12"/>
      <c r="T345" s="12"/>
      <c r="U345" s="12"/>
    </row>
    <row r="346" spans="1:21" s="14" customFormat="1">
      <c r="A346" s="13"/>
      <c r="B346" s="13" t="s">
        <v>3571</v>
      </c>
      <c r="C346" s="13" t="s">
        <v>3572</v>
      </c>
      <c r="D346" s="13" t="s">
        <v>556</v>
      </c>
      <c r="E346" s="36"/>
      <c r="F346" s="36"/>
      <c r="G346" s="36"/>
      <c r="H346" s="36"/>
      <c r="I346" s="36"/>
      <c r="J346" s="36"/>
      <c r="K346" s="36"/>
      <c r="L346" s="36"/>
      <c r="M346" s="36"/>
      <c r="N346" s="36"/>
      <c r="O346" s="4"/>
      <c r="P346" s="36"/>
      <c r="Q346" s="36"/>
      <c r="R346" s="36"/>
      <c r="S346" s="12"/>
      <c r="T346" s="12"/>
      <c r="U346" s="12"/>
    </row>
    <row r="347" spans="1:21" s="14" customFormat="1">
      <c r="A347" s="11"/>
      <c r="B347" s="11" t="s">
        <v>3600</v>
      </c>
      <c r="C347" s="11" t="s">
        <v>3601</v>
      </c>
      <c r="D347" s="11" t="s">
        <v>556</v>
      </c>
      <c r="E347" s="3"/>
      <c r="F347" s="3"/>
      <c r="G347" s="36"/>
      <c r="H347" s="36"/>
      <c r="I347" s="36" t="str">
        <f>IF(AND(ISNUMBER(I348),ISNUMBER(I349)), (I348-I349)/I349, "")</f>
        <v/>
      </c>
      <c r="J347" s="36"/>
      <c r="K347" s="36" t="str">
        <f>IF(AND(ISNUMBER(K348),ISNUMBER(K349)), (K348-K349)/K349, "")</f>
        <v/>
      </c>
      <c r="L347" s="36"/>
      <c r="M347" s="36" t="str">
        <f>IF(AND(ISNUMBER(M348),ISNUMBER(M349)), (M348-M349)/M349, "")</f>
        <v/>
      </c>
      <c r="N347" s="36"/>
      <c r="O347" s="5" t="str">
        <f>IF(AND(ISNUMBER(O348),ISNUMBER(O349)), (O348-O349)/O349, "")</f>
        <v/>
      </c>
      <c r="P347" s="36"/>
      <c r="Q347" s="36"/>
      <c r="R347" s="12"/>
      <c r="S347" s="12"/>
      <c r="T347" s="12"/>
      <c r="U347" s="12"/>
    </row>
    <row r="348" spans="1:21" s="14" customFormat="1">
      <c r="A348" s="13"/>
      <c r="B348" s="13" t="s">
        <v>3606</v>
      </c>
      <c r="C348" s="13" t="s">
        <v>3607</v>
      </c>
      <c r="D348" s="13" t="s">
        <v>556</v>
      </c>
      <c r="E348" s="36"/>
      <c r="F348" s="36"/>
      <c r="G348" s="36"/>
      <c r="H348" s="36"/>
      <c r="I348" s="36"/>
      <c r="J348" s="36"/>
      <c r="K348" s="36"/>
      <c r="L348" s="36"/>
      <c r="M348" s="36"/>
      <c r="N348" s="36"/>
      <c r="O348" s="4"/>
      <c r="P348" s="36"/>
      <c r="Q348" s="36"/>
      <c r="R348" s="36"/>
      <c r="S348" s="12"/>
      <c r="T348" s="12"/>
      <c r="U348" s="12"/>
    </row>
    <row r="349" spans="1:21" s="14" customFormat="1">
      <c r="A349" s="13"/>
      <c r="B349" s="13" t="s">
        <v>3609</v>
      </c>
      <c r="C349" s="13" t="s">
        <v>3610</v>
      </c>
      <c r="D349" s="13" t="s">
        <v>556</v>
      </c>
      <c r="E349" s="36"/>
      <c r="F349" s="36"/>
      <c r="G349" s="36"/>
      <c r="H349" s="36"/>
      <c r="I349" s="36"/>
      <c r="J349" s="36"/>
      <c r="K349" s="36"/>
      <c r="L349" s="36"/>
      <c r="M349" s="36"/>
      <c r="N349" s="36"/>
      <c r="O349" s="4"/>
      <c r="P349" s="36"/>
      <c r="Q349" s="36"/>
      <c r="R349" s="36"/>
      <c r="S349" s="12"/>
      <c r="T349" s="12"/>
      <c r="U349" s="12"/>
    </row>
    <row r="350" spans="1:21" s="14" customFormat="1">
      <c r="A350" s="11"/>
      <c r="B350" s="11" t="s">
        <v>3698</v>
      </c>
      <c r="C350" s="11" t="s">
        <v>3699</v>
      </c>
      <c r="D350" s="11" t="s">
        <v>556</v>
      </c>
      <c r="E350" s="3"/>
      <c r="F350" s="3"/>
      <c r="G350" s="36"/>
      <c r="H350" s="36"/>
      <c r="I350" s="36" t="str">
        <f>IF(AND(ISNUMBER(I351),ISNUMBER(I352)), (I351-I352)/I351, "")</f>
        <v/>
      </c>
      <c r="J350" s="36"/>
      <c r="K350" s="36" t="str">
        <f>IF(AND(ISNUMBER(K351),ISNUMBER(K352)), (K351-K352)/K351, "")</f>
        <v/>
      </c>
      <c r="L350" s="36"/>
      <c r="M350" s="36" t="str">
        <f>IF(AND(ISNUMBER(M351),ISNUMBER(M352)), (M351-M352)/M351, "")</f>
        <v/>
      </c>
      <c r="N350" s="36"/>
      <c r="O350" s="5" t="str">
        <f>IF(AND(ISNUMBER(O351),ISNUMBER(O352)), (O351-O352)/O351, "")</f>
        <v/>
      </c>
      <c r="P350" s="36"/>
      <c r="Q350" s="36"/>
      <c r="R350" s="12"/>
      <c r="S350" s="12"/>
      <c r="T350" s="12"/>
      <c r="U350" s="12"/>
    </row>
    <row r="351" spans="1:21" s="14" customFormat="1">
      <c r="A351" s="13"/>
      <c r="B351" s="13" t="s">
        <v>3706</v>
      </c>
      <c r="C351" s="13" t="s">
        <v>3707</v>
      </c>
      <c r="D351" s="13" t="s">
        <v>556</v>
      </c>
      <c r="E351" s="36"/>
      <c r="F351" s="36"/>
      <c r="G351" s="36"/>
      <c r="H351" s="36"/>
      <c r="I351" s="36"/>
      <c r="J351" s="36"/>
      <c r="K351" s="36"/>
      <c r="L351" s="36"/>
      <c r="M351" s="36"/>
      <c r="N351" s="36"/>
      <c r="O351" s="4"/>
      <c r="P351" s="36"/>
      <c r="Q351" s="36"/>
      <c r="R351" s="36"/>
      <c r="S351" s="12"/>
      <c r="T351" s="12"/>
      <c r="U351" s="12"/>
    </row>
    <row r="352" spans="1:21" s="14" customFormat="1">
      <c r="A352" s="13"/>
      <c r="B352" s="13" t="s">
        <v>3709</v>
      </c>
      <c r="C352" s="13" t="s">
        <v>3710</v>
      </c>
      <c r="D352" s="13" t="s">
        <v>556</v>
      </c>
      <c r="E352" s="36"/>
      <c r="F352" s="36"/>
      <c r="G352" s="36"/>
      <c r="H352" s="36"/>
      <c r="I352" s="36"/>
      <c r="J352" s="36"/>
      <c r="K352" s="36"/>
      <c r="L352" s="36"/>
      <c r="M352" s="36"/>
      <c r="N352" s="36"/>
      <c r="O352" s="4"/>
      <c r="P352" s="36"/>
      <c r="Q352" s="36"/>
      <c r="R352" s="36"/>
      <c r="S352" s="12"/>
      <c r="T352" s="12"/>
      <c r="U352" s="12"/>
    </row>
    <row r="353" spans="1:21" s="14" customFormat="1">
      <c r="A353" s="11"/>
      <c r="B353" s="11" t="s">
        <v>3747</v>
      </c>
      <c r="C353" s="11" t="s">
        <v>3748</v>
      </c>
      <c r="D353" s="11" t="s">
        <v>556</v>
      </c>
      <c r="E353" s="3"/>
      <c r="F353" s="3"/>
      <c r="G353" s="36"/>
      <c r="H353" s="36"/>
      <c r="I353" s="36" t="str">
        <f>IF(AND(ISNUMBER(I354),ISNUMBER(I355)), (I354-I355)/I355, "")</f>
        <v/>
      </c>
      <c r="J353" s="36"/>
      <c r="K353" s="36" t="str">
        <f>IF(AND(ISNUMBER(K354),ISNUMBER(K355)), (K354-K355)/K355, "")</f>
        <v/>
      </c>
      <c r="L353" s="36"/>
      <c r="M353" s="36" t="str">
        <f>IF(AND(ISNUMBER(M354),ISNUMBER(M355)), (M354-M355)/M355, "")</f>
        <v/>
      </c>
      <c r="N353" s="36"/>
      <c r="O353" s="5" t="str">
        <f>IF(AND(ISNUMBER(O354),ISNUMBER(O355)), (O354-O355)/O355, "")</f>
        <v/>
      </c>
      <c r="P353" s="36"/>
      <c r="Q353" s="36"/>
      <c r="R353" s="12"/>
      <c r="S353" s="12"/>
      <c r="T353" s="12"/>
      <c r="U353" s="12"/>
    </row>
    <row r="354" spans="1:21" s="14" customFormat="1">
      <c r="A354" s="13"/>
      <c r="B354" s="13" t="s">
        <v>3753</v>
      </c>
      <c r="C354" s="13" t="s">
        <v>3754</v>
      </c>
      <c r="D354" s="13" t="s">
        <v>556</v>
      </c>
      <c r="E354" s="36"/>
      <c r="F354" s="36"/>
      <c r="G354" s="36"/>
      <c r="H354" s="36"/>
      <c r="I354" s="36"/>
      <c r="J354" s="36"/>
      <c r="K354" s="36"/>
      <c r="L354" s="36"/>
      <c r="M354" s="36"/>
      <c r="N354" s="36"/>
      <c r="O354" s="4"/>
      <c r="P354" s="36"/>
      <c r="Q354" s="36"/>
      <c r="R354" s="36"/>
      <c r="S354" s="12"/>
      <c r="T354" s="12"/>
      <c r="U354" s="12"/>
    </row>
    <row r="355" spans="1:21" s="14" customFormat="1">
      <c r="A355" s="13"/>
      <c r="B355" s="13" t="s">
        <v>3756</v>
      </c>
      <c r="C355" s="13" t="s">
        <v>3757</v>
      </c>
      <c r="D355" s="13" t="s">
        <v>556</v>
      </c>
      <c r="E355" s="36"/>
      <c r="F355" s="36"/>
      <c r="G355" s="36"/>
      <c r="H355" s="36"/>
      <c r="I355" s="36"/>
      <c r="J355" s="36"/>
      <c r="K355" s="36"/>
      <c r="L355" s="36"/>
      <c r="M355" s="36"/>
      <c r="N355" s="36"/>
      <c r="O355" s="4"/>
      <c r="P355" s="36"/>
      <c r="Q355" s="36"/>
      <c r="R355" s="36"/>
      <c r="S355" s="12"/>
      <c r="T355" s="12"/>
      <c r="U355" s="12"/>
    </row>
    <row r="356" spans="1:21" s="14" customFormat="1">
      <c r="A356" s="11"/>
      <c r="B356" s="11" t="s">
        <v>3759</v>
      </c>
      <c r="C356" s="11" t="s">
        <v>3760</v>
      </c>
      <c r="D356" s="11" t="s">
        <v>556</v>
      </c>
      <c r="E356" s="3"/>
      <c r="F356" s="3"/>
      <c r="G356" s="36"/>
      <c r="H356" s="36"/>
      <c r="I356" s="36" t="str">
        <f>IF(AND(ISNUMBER(I357),ISNUMBER(I358)), (I357-I358)/I357, "")</f>
        <v/>
      </c>
      <c r="J356" s="36"/>
      <c r="K356" s="36" t="str">
        <f>IF(AND(ISNUMBER(K357),ISNUMBER(K358)), (K357-K358)/K357, "")</f>
        <v/>
      </c>
      <c r="L356" s="36"/>
      <c r="M356" s="36" t="str">
        <f>IF(AND(ISNUMBER(M357),ISNUMBER(M358)), (M357-M358)/M357, "")</f>
        <v/>
      </c>
      <c r="N356" s="36"/>
      <c r="O356" s="5" t="str">
        <f>IF(AND(ISNUMBER(O357),ISNUMBER(O358)), (O357-O358)/O357, "")</f>
        <v/>
      </c>
      <c r="P356" s="36"/>
      <c r="Q356" s="36"/>
      <c r="R356" s="12"/>
      <c r="S356" s="12"/>
      <c r="T356" s="12"/>
      <c r="U356" s="12"/>
    </row>
    <row r="357" spans="1:21" s="14" customFormat="1">
      <c r="A357" s="13"/>
      <c r="B357" s="13" t="s">
        <v>3765</v>
      </c>
      <c r="C357" s="13" t="s">
        <v>3766</v>
      </c>
      <c r="D357" s="13" t="s">
        <v>556</v>
      </c>
      <c r="E357" s="36"/>
      <c r="F357" s="36"/>
      <c r="G357" s="36"/>
      <c r="H357" s="36"/>
      <c r="I357" s="36"/>
      <c r="J357" s="36"/>
      <c r="K357" s="36"/>
      <c r="L357" s="36"/>
      <c r="M357" s="36"/>
      <c r="N357" s="36"/>
      <c r="O357" s="4"/>
      <c r="P357" s="36"/>
      <c r="Q357" s="36"/>
      <c r="R357" s="36"/>
      <c r="S357" s="12"/>
      <c r="T357" s="12"/>
      <c r="U357" s="12"/>
    </row>
    <row r="358" spans="1:21" s="14" customFormat="1">
      <c r="A358" s="13"/>
      <c r="B358" s="13" t="s">
        <v>3768</v>
      </c>
      <c r="C358" s="13" t="s">
        <v>3769</v>
      </c>
      <c r="D358" s="13" t="s">
        <v>556</v>
      </c>
      <c r="E358" s="36"/>
      <c r="F358" s="36"/>
      <c r="G358" s="36"/>
      <c r="H358" s="36"/>
      <c r="I358" s="36"/>
      <c r="J358" s="36"/>
      <c r="K358" s="36"/>
      <c r="L358" s="36"/>
      <c r="M358" s="36"/>
      <c r="N358" s="36"/>
      <c r="O358" s="4"/>
      <c r="P358" s="36"/>
      <c r="Q358" s="36"/>
      <c r="R358" s="36"/>
      <c r="S358" s="12"/>
      <c r="T358" s="12"/>
      <c r="U358" s="12"/>
    </row>
    <row r="359" spans="1:21" s="14" customFormat="1" ht="15.75">
      <c r="A359" s="47"/>
      <c r="B359" s="9" t="s">
        <v>556</v>
      </c>
      <c r="C359" s="9" t="s">
        <v>4750</v>
      </c>
      <c r="D359" s="10" t="s">
        <v>556</v>
      </c>
      <c r="E359" s="10"/>
      <c r="F359" s="10"/>
      <c r="G359" s="10"/>
      <c r="H359" s="10"/>
      <c r="I359" s="10"/>
      <c r="J359" s="10"/>
      <c r="K359" s="10"/>
      <c r="L359" s="10"/>
      <c r="M359" s="10"/>
      <c r="N359" s="10"/>
      <c r="O359" s="10"/>
      <c r="P359" s="10"/>
      <c r="Q359" s="10"/>
      <c r="R359" s="10"/>
      <c r="S359" s="10"/>
      <c r="T359" s="10"/>
      <c r="U359" s="10"/>
    </row>
    <row r="360" spans="1:21" s="14" customFormat="1">
      <c r="A360" s="11"/>
      <c r="B360" s="11" t="s">
        <v>4751</v>
      </c>
      <c r="C360" s="11" t="s">
        <v>3995</v>
      </c>
      <c r="D360" s="11" t="s">
        <v>556</v>
      </c>
      <c r="E360" s="3"/>
      <c r="F360" s="36"/>
      <c r="G360" s="36"/>
      <c r="H360" s="36"/>
      <c r="I360" s="36"/>
      <c r="J360" s="36"/>
      <c r="K360" s="36"/>
      <c r="L360" s="36"/>
      <c r="M360" s="36"/>
      <c r="N360" s="36"/>
      <c r="O360" s="4"/>
      <c r="P360" s="36"/>
      <c r="Q360" s="36"/>
      <c r="R360" s="36"/>
      <c r="S360" s="12"/>
      <c r="T360" s="12"/>
      <c r="U360" s="12"/>
    </row>
    <row r="361" spans="1:21" s="14" customFormat="1">
      <c r="A361" s="11"/>
      <c r="B361" s="11" t="s">
        <v>4752</v>
      </c>
      <c r="C361" s="11" t="s">
        <v>4089</v>
      </c>
      <c r="D361" s="11" t="s">
        <v>556</v>
      </c>
      <c r="E361" s="3"/>
      <c r="F361" s="36"/>
      <c r="G361" s="36"/>
      <c r="H361" s="36"/>
      <c r="I361" s="36"/>
      <c r="J361" s="36"/>
      <c r="K361" s="36"/>
      <c r="L361" s="36"/>
      <c r="M361" s="36"/>
      <c r="N361" s="36"/>
      <c r="O361" s="4"/>
      <c r="P361" s="36"/>
      <c r="Q361" s="36"/>
      <c r="R361" s="36"/>
      <c r="S361" s="12"/>
      <c r="T361" s="12"/>
      <c r="U361" s="12"/>
    </row>
    <row r="362" spans="1:21" s="14" customFormat="1">
      <c r="A362" s="11"/>
      <c r="B362" s="11" t="s">
        <v>4753</v>
      </c>
      <c r="C362" s="11" t="s">
        <v>4147</v>
      </c>
      <c r="D362" s="11" t="s">
        <v>556</v>
      </c>
      <c r="E362" s="3"/>
      <c r="F362" s="36"/>
      <c r="G362" s="36"/>
      <c r="H362" s="36"/>
      <c r="I362" s="36"/>
      <c r="J362" s="36"/>
      <c r="K362" s="36"/>
      <c r="L362" s="36"/>
      <c r="M362" s="36"/>
      <c r="N362" s="36"/>
      <c r="O362" s="4"/>
      <c r="P362" s="36"/>
      <c r="Q362" s="36"/>
      <c r="R362" s="36"/>
      <c r="S362" s="12"/>
      <c r="T362" s="12"/>
      <c r="U362" s="12"/>
    </row>
    <row r="363" spans="1:21" s="14" customFormat="1">
      <c r="A363" s="11"/>
      <c r="B363" s="11" t="s">
        <v>4754</v>
      </c>
      <c r="C363" s="11" t="s">
        <v>4181</v>
      </c>
      <c r="D363" s="11" t="s">
        <v>556</v>
      </c>
      <c r="E363" s="3"/>
      <c r="F363" s="36"/>
      <c r="G363" s="36"/>
      <c r="H363" s="36"/>
      <c r="I363" s="36"/>
      <c r="J363" s="36"/>
      <c r="K363" s="36"/>
      <c r="L363" s="36"/>
      <c r="M363" s="36"/>
      <c r="N363" s="36"/>
      <c r="O363" s="4"/>
      <c r="P363" s="36"/>
      <c r="Q363" s="36"/>
      <c r="R363" s="36"/>
      <c r="S363" s="12"/>
      <c r="T363" s="12"/>
      <c r="U363" s="12"/>
    </row>
    <row r="364" spans="1:21" s="14" customFormat="1">
      <c r="A364" s="11"/>
      <c r="B364" s="11" t="s">
        <v>4755</v>
      </c>
      <c r="C364" s="11" t="s">
        <v>4193</v>
      </c>
      <c r="D364" s="11" t="s">
        <v>556</v>
      </c>
      <c r="E364" s="3"/>
      <c r="F364" s="36"/>
      <c r="G364" s="36"/>
      <c r="H364" s="36"/>
      <c r="I364" s="36"/>
      <c r="J364" s="36"/>
      <c r="K364" s="36"/>
      <c r="L364" s="36"/>
      <c r="M364" s="36"/>
      <c r="N364" s="36"/>
      <c r="O364" s="4"/>
      <c r="P364" s="36"/>
      <c r="Q364" s="36"/>
      <c r="R364" s="36"/>
      <c r="S364" s="12"/>
      <c r="T364" s="12"/>
      <c r="U364" s="12"/>
    </row>
    <row r="365" spans="1:21" s="14" customFormat="1">
      <c r="A365" s="11"/>
      <c r="B365" s="11" t="s">
        <v>4756</v>
      </c>
      <c r="C365" s="11" t="s">
        <v>4204</v>
      </c>
      <c r="D365" s="11" t="s">
        <v>556</v>
      </c>
      <c r="E365" s="3"/>
      <c r="F365" s="36"/>
      <c r="G365" s="36"/>
      <c r="H365" s="36"/>
      <c r="I365" s="36"/>
      <c r="J365" s="36"/>
      <c r="K365" s="36"/>
      <c r="L365" s="36"/>
      <c r="M365" s="36"/>
      <c r="N365" s="36"/>
      <c r="O365" s="4"/>
      <c r="P365" s="36"/>
      <c r="Q365" s="36"/>
      <c r="R365" s="36"/>
      <c r="S365" s="12"/>
      <c r="T365" s="12"/>
      <c r="U365" s="12"/>
    </row>
    <row r="366" spans="1:21" s="14" customFormat="1">
      <c r="A366" s="11"/>
      <c r="B366" s="11" t="s">
        <v>4757</v>
      </c>
      <c r="C366" s="11" t="s">
        <v>4232</v>
      </c>
      <c r="D366" s="11" t="s">
        <v>556</v>
      </c>
      <c r="E366" s="3"/>
      <c r="F366" s="36"/>
      <c r="G366" s="36"/>
      <c r="H366" s="36"/>
      <c r="I366" s="36"/>
      <c r="J366" s="36"/>
      <c r="K366" s="36"/>
      <c r="L366" s="36"/>
      <c r="M366" s="36"/>
      <c r="N366" s="36"/>
      <c r="O366" s="4"/>
      <c r="P366" s="36"/>
      <c r="Q366" s="36"/>
      <c r="R366" s="36"/>
      <c r="S366" s="12"/>
      <c r="T366" s="12"/>
      <c r="U366" s="12"/>
    </row>
    <row r="367" spans="1:21" s="14" customFormat="1">
      <c r="A367" s="11"/>
      <c r="B367" s="11" t="s">
        <v>4758</v>
      </c>
      <c r="C367" s="11" t="s">
        <v>4244</v>
      </c>
      <c r="D367" s="11" t="s">
        <v>556</v>
      </c>
      <c r="E367" s="3"/>
      <c r="F367" s="36"/>
      <c r="G367" s="36"/>
      <c r="H367" s="36"/>
      <c r="I367" s="36"/>
      <c r="J367" s="36"/>
      <c r="K367" s="36"/>
      <c r="L367" s="36"/>
      <c r="M367" s="36"/>
      <c r="N367" s="36"/>
      <c r="O367" s="4"/>
      <c r="P367" s="36"/>
      <c r="Q367" s="36"/>
      <c r="R367" s="36"/>
      <c r="S367" s="12"/>
      <c r="T367" s="12"/>
      <c r="U367" s="12"/>
    </row>
    <row r="368" spans="1:21" s="14" customFormat="1">
      <c r="A368" s="11"/>
      <c r="B368" s="11" t="s">
        <v>4759</v>
      </c>
      <c r="C368" s="11" t="s">
        <v>4256</v>
      </c>
      <c r="D368" s="11" t="s">
        <v>556</v>
      </c>
      <c r="E368" s="3"/>
      <c r="F368" s="36"/>
      <c r="G368" s="36"/>
      <c r="H368" s="36"/>
      <c r="I368" s="36"/>
      <c r="J368" s="36"/>
      <c r="K368" s="36"/>
      <c r="L368" s="36"/>
      <c r="M368" s="36"/>
      <c r="N368" s="36"/>
      <c r="O368" s="4"/>
      <c r="P368" s="36"/>
      <c r="Q368" s="36"/>
      <c r="R368" s="36"/>
      <c r="S368" s="12"/>
      <c r="T368" s="12"/>
      <c r="U368" s="12"/>
    </row>
    <row r="369" spans="1:21" s="14" customFormat="1">
      <c r="A369" s="11"/>
      <c r="B369" s="11" t="s">
        <v>4760</v>
      </c>
      <c r="C369" s="11" t="s">
        <v>4268</v>
      </c>
      <c r="D369" s="11" t="s">
        <v>556</v>
      </c>
      <c r="E369" s="3"/>
      <c r="F369" s="36"/>
      <c r="G369" s="36"/>
      <c r="H369" s="36"/>
      <c r="I369" s="36"/>
      <c r="J369" s="36"/>
      <c r="K369" s="36"/>
      <c r="L369" s="36"/>
      <c r="M369" s="36"/>
      <c r="N369" s="36"/>
      <c r="O369" s="4"/>
      <c r="P369" s="36"/>
      <c r="Q369" s="36"/>
      <c r="R369" s="36"/>
      <c r="S369" s="12"/>
      <c r="T369" s="12"/>
      <c r="U369" s="12"/>
    </row>
    <row r="370" spans="1:21" s="14" customFormat="1">
      <c r="A370" s="11"/>
      <c r="B370" s="11" t="s">
        <v>4761</v>
      </c>
      <c r="C370" s="11" t="s">
        <v>4275</v>
      </c>
      <c r="D370" s="11" t="s">
        <v>556</v>
      </c>
      <c r="E370" s="3"/>
      <c r="F370" s="36"/>
      <c r="G370" s="36"/>
      <c r="H370" s="36"/>
      <c r="I370" s="36"/>
      <c r="J370" s="36"/>
      <c r="K370" s="36"/>
      <c r="L370" s="36"/>
      <c r="M370" s="36"/>
      <c r="N370" s="36"/>
      <c r="O370" s="4"/>
      <c r="P370" s="36"/>
      <c r="Q370" s="36"/>
      <c r="R370" s="36"/>
      <c r="S370" s="12"/>
      <c r="T370" s="12"/>
      <c r="U370" s="12"/>
    </row>
    <row r="371" spans="1:21" s="14" customFormat="1">
      <c r="A371" s="11"/>
      <c r="B371" s="11" t="s">
        <v>4762</v>
      </c>
      <c r="C371" s="11" t="s">
        <v>4281</v>
      </c>
      <c r="D371" s="11" t="s">
        <v>556</v>
      </c>
      <c r="E371" s="3"/>
      <c r="F371" s="36"/>
      <c r="G371" s="36"/>
      <c r="H371" s="36"/>
      <c r="I371" s="36"/>
      <c r="J371" s="36"/>
      <c r="K371" s="36"/>
      <c r="L371" s="36"/>
      <c r="M371" s="36"/>
      <c r="N371" s="36"/>
      <c r="O371" s="4"/>
      <c r="P371" s="36"/>
      <c r="Q371" s="36"/>
      <c r="R371" s="36"/>
      <c r="S371" s="12"/>
      <c r="T371" s="12"/>
      <c r="U371" s="12"/>
    </row>
    <row r="372" spans="1:21" s="14" customFormat="1">
      <c r="A372" s="11"/>
      <c r="B372" s="11" t="s">
        <v>4763</v>
      </c>
      <c r="C372" s="11" t="s">
        <v>4321</v>
      </c>
      <c r="D372" s="11" t="s">
        <v>556</v>
      </c>
      <c r="E372" s="3"/>
      <c r="F372" s="36"/>
      <c r="G372" s="36"/>
      <c r="H372" s="36"/>
      <c r="I372" s="36"/>
      <c r="J372" s="36"/>
      <c r="K372" s="36"/>
      <c r="L372" s="36"/>
      <c r="M372" s="36"/>
      <c r="N372" s="36"/>
      <c r="O372" s="4"/>
      <c r="P372" s="36"/>
      <c r="Q372" s="36"/>
      <c r="R372" s="36"/>
      <c r="S372" s="12"/>
      <c r="T372" s="12"/>
      <c r="U372" s="12"/>
    </row>
    <row r="373" spans="1:21" s="14" customFormat="1">
      <c r="A373" s="11"/>
      <c r="B373" s="11" t="s">
        <v>4764</v>
      </c>
      <c r="C373" s="11" t="s">
        <v>4334</v>
      </c>
      <c r="D373" s="11" t="s">
        <v>556</v>
      </c>
      <c r="E373" s="3"/>
      <c r="F373" s="36"/>
      <c r="G373" s="36"/>
      <c r="H373" s="36"/>
      <c r="I373" s="36"/>
      <c r="J373" s="36"/>
      <c r="K373" s="36"/>
      <c r="L373" s="36"/>
      <c r="M373" s="36"/>
      <c r="N373" s="36"/>
      <c r="O373" s="4"/>
      <c r="P373" s="36"/>
      <c r="Q373" s="36"/>
      <c r="R373" s="36"/>
      <c r="S373" s="12"/>
      <c r="T373" s="12"/>
      <c r="U373" s="12"/>
    </row>
    <row r="374" spans="1:21" s="14" customFormat="1">
      <c r="A374" s="11"/>
      <c r="B374" s="11" t="s">
        <v>4782</v>
      </c>
      <c r="C374" s="11" t="s">
        <v>4399</v>
      </c>
      <c r="D374" s="11" t="s">
        <v>556</v>
      </c>
      <c r="E374" s="3"/>
      <c r="F374" s="36"/>
      <c r="G374" s="36"/>
      <c r="H374" s="36"/>
      <c r="I374" s="36"/>
      <c r="J374" s="36"/>
      <c r="K374" s="36"/>
      <c r="L374" s="36"/>
      <c r="M374" s="36"/>
      <c r="N374" s="36"/>
      <c r="O374" s="4"/>
      <c r="P374" s="36"/>
      <c r="Q374" s="36"/>
      <c r="R374" s="36"/>
      <c r="S374" s="12"/>
      <c r="T374" s="12"/>
      <c r="U374" s="12"/>
    </row>
    <row r="375" spans="1:21" s="14" customFormat="1">
      <c r="A375" s="11"/>
      <c r="B375" s="11" t="s">
        <v>4783</v>
      </c>
      <c r="C375" s="11" t="s">
        <v>4510</v>
      </c>
      <c r="D375" s="11" t="s">
        <v>556</v>
      </c>
      <c r="E375" s="3"/>
      <c r="F375" s="36"/>
      <c r="G375" s="36"/>
      <c r="H375" s="36"/>
      <c r="I375" s="36"/>
      <c r="J375" s="36"/>
      <c r="K375" s="36"/>
      <c r="L375" s="36"/>
      <c r="M375" s="36"/>
      <c r="N375" s="36"/>
      <c r="O375" s="4"/>
      <c r="P375" s="36"/>
      <c r="Q375" s="36"/>
      <c r="R375" s="36"/>
      <c r="S375" s="12"/>
      <c r="T375" s="12"/>
      <c r="U375" s="12"/>
    </row>
    <row r="376" spans="1:21" s="14" customFormat="1">
      <c r="A376" s="11"/>
      <c r="B376" s="11" t="s">
        <v>4784</v>
      </c>
      <c r="C376" s="11" t="s">
        <v>4517</v>
      </c>
      <c r="D376" s="11" t="s">
        <v>556</v>
      </c>
      <c r="E376" s="3"/>
      <c r="F376" s="36"/>
      <c r="G376" s="36"/>
      <c r="H376" s="36"/>
      <c r="I376" s="36"/>
      <c r="J376" s="36"/>
      <c r="K376" s="36"/>
      <c r="L376" s="36"/>
      <c r="M376" s="36"/>
      <c r="N376" s="36"/>
      <c r="O376" s="4"/>
      <c r="P376" s="36"/>
      <c r="Q376" s="36"/>
      <c r="R376" s="36"/>
      <c r="S376" s="12"/>
      <c r="T376" s="12"/>
      <c r="U376" s="12"/>
    </row>
    <row r="377" spans="1:21" s="14" customFormat="1">
      <c r="A377" s="11"/>
      <c r="B377" s="11" t="s">
        <v>4765</v>
      </c>
      <c r="C377" s="11" t="s">
        <v>4547</v>
      </c>
      <c r="D377" s="11" t="s">
        <v>556</v>
      </c>
      <c r="E377" s="3"/>
      <c r="F377" s="36"/>
      <c r="G377" s="36"/>
      <c r="H377" s="36"/>
      <c r="I377" s="36"/>
      <c r="J377" s="36"/>
      <c r="K377" s="36"/>
      <c r="L377" s="36"/>
      <c r="M377" s="36"/>
      <c r="N377" s="36"/>
      <c r="O377" s="4"/>
      <c r="P377" s="36"/>
      <c r="Q377" s="36"/>
      <c r="R377" s="36"/>
      <c r="S377" s="12"/>
      <c r="T377" s="12"/>
      <c r="U377" s="12"/>
    </row>
    <row r="378" spans="1:21" s="14" customFormat="1">
      <c r="A378" s="11"/>
      <c r="B378" s="11" t="s">
        <v>4766</v>
      </c>
      <c r="C378" s="11" t="s">
        <v>4556</v>
      </c>
      <c r="D378" s="11" t="s">
        <v>556</v>
      </c>
      <c r="E378" s="3"/>
      <c r="F378" s="36"/>
      <c r="G378" s="36"/>
      <c r="H378" s="36"/>
      <c r="I378" s="36"/>
      <c r="J378" s="36"/>
      <c r="K378" s="36"/>
      <c r="L378" s="36"/>
      <c r="M378" s="36"/>
      <c r="N378" s="36"/>
      <c r="O378" s="4"/>
      <c r="P378" s="36"/>
      <c r="Q378" s="36"/>
      <c r="R378" s="36"/>
      <c r="S378" s="12"/>
      <c r="T378" s="12"/>
      <c r="U378" s="12"/>
    </row>
    <row r="379" spans="1:21" s="14" customFormat="1" ht="15.75">
      <c r="A379" s="47"/>
      <c r="B379" s="9" t="s">
        <v>556</v>
      </c>
      <c r="C379" s="9" t="s">
        <v>4768</v>
      </c>
      <c r="D379" s="10" t="s">
        <v>556</v>
      </c>
      <c r="E379" s="10"/>
      <c r="F379" s="10"/>
      <c r="G379" s="10"/>
      <c r="H379" s="10"/>
      <c r="I379" s="10"/>
      <c r="J379" s="10"/>
      <c r="K379" s="10"/>
      <c r="L379" s="10"/>
      <c r="M379" s="10"/>
      <c r="N379" s="10"/>
      <c r="O379" s="10"/>
      <c r="P379" s="10"/>
      <c r="Q379" s="10"/>
      <c r="R379" s="10"/>
      <c r="S379" s="10"/>
      <c r="T379" s="10"/>
      <c r="U379" s="10"/>
    </row>
    <row r="380" spans="1:21" s="14" customFormat="1">
      <c r="A380" s="11"/>
      <c r="B380" s="11" t="s">
        <v>4593</v>
      </c>
      <c r="C380" s="11" t="s">
        <v>4594</v>
      </c>
      <c r="D380" s="11" t="s">
        <v>556</v>
      </c>
      <c r="E380" s="36"/>
      <c r="F380" s="36"/>
      <c r="G380" s="36"/>
      <c r="H380" s="36"/>
      <c r="I380" s="36"/>
      <c r="J380" s="36"/>
      <c r="K380" s="36"/>
      <c r="L380" s="36"/>
      <c r="M380" s="36"/>
      <c r="N380" s="36"/>
      <c r="O380" s="4"/>
      <c r="P380" s="36"/>
      <c r="Q380" s="36"/>
      <c r="R380" s="36"/>
      <c r="S380" s="12"/>
      <c r="T380" s="12"/>
      <c r="U380" s="12"/>
    </row>
    <row r="381" spans="1:21" s="14" customFormat="1">
      <c r="A381" s="11"/>
      <c r="B381" s="11" t="s">
        <v>4597</v>
      </c>
      <c r="C381" s="11" t="s">
        <v>4598</v>
      </c>
      <c r="D381" s="11" t="s">
        <v>556</v>
      </c>
      <c r="E381" s="36"/>
      <c r="F381" s="36"/>
      <c r="G381" s="36"/>
      <c r="H381" s="36"/>
      <c r="I381" s="36"/>
      <c r="J381" s="36"/>
      <c r="K381" s="36"/>
      <c r="L381" s="36"/>
      <c r="M381" s="36"/>
      <c r="N381" s="36"/>
      <c r="O381" s="4"/>
      <c r="P381" s="36"/>
      <c r="Q381" s="36"/>
      <c r="R381" s="36"/>
      <c r="S381" s="12"/>
      <c r="T381" s="12"/>
      <c r="U381" s="12"/>
    </row>
    <row r="382" spans="1:21" s="14" customFormat="1">
      <c r="A382" s="11"/>
      <c r="B382" s="11" t="s">
        <v>4599</v>
      </c>
      <c r="C382" s="11" t="s">
        <v>4600</v>
      </c>
      <c r="D382" s="11" t="s">
        <v>556</v>
      </c>
      <c r="E382" s="36"/>
      <c r="F382" s="36"/>
      <c r="G382" s="36"/>
      <c r="H382" s="36"/>
      <c r="I382" s="36"/>
      <c r="J382" s="36"/>
      <c r="K382" s="36"/>
      <c r="L382" s="36"/>
      <c r="M382" s="36"/>
      <c r="N382" s="36"/>
      <c r="O382" s="4"/>
      <c r="P382" s="36"/>
      <c r="Q382" s="36"/>
      <c r="R382" s="36"/>
      <c r="S382" s="12"/>
      <c r="T382" s="12"/>
      <c r="U382" s="12"/>
    </row>
    <row r="383" spans="1:21" s="14" customFormat="1">
      <c r="A383" s="11"/>
      <c r="B383" s="11" t="s">
        <v>4601</v>
      </c>
      <c r="C383" s="11" t="s">
        <v>4602</v>
      </c>
      <c r="D383" s="11" t="s">
        <v>556</v>
      </c>
      <c r="E383" s="36"/>
      <c r="F383" s="36"/>
      <c r="G383" s="36"/>
      <c r="H383" s="36"/>
      <c r="I383" s="36"/>
      <c r="J383" s="36"/>
      <c r="K383" s="36"/>
      <c r="L383" s="36"/>
      <c r="M383" s="36"/>
      <c r="N383" s="36"/>
      <c r="O383" s="4"/>
      <c r="P383" s="36"/>
      <c r="Q383" s="36"/>
      <c r="R383" s="36"/>
      <c r="S383" s="12"/>
      <c r="T383" s="12"/>
      <c r="U383" s="12"/>
    </row>
    <row r="384" spans="1:21" s="14" customFormat="1" ht="30">
      <c r="A384" s="11"/>
      <c r="B384" s="11" t="s">
        <v>4603</v>
      </c>
      <c r="C384" s="11" t="s">
        <v>4604</v>
      </c>
      <c r="D384" s="11" t="s">
        <v>556</v>
      </c>
      <c r="E384" s="36"/>
      <c r="F384" s="36"/>
      <c r="G384" s="36"/>
      <c r="H384" s="36"/>
      <c r="I384" s="36"/>
      <c r="J384" s="36"/>
      <c r="K384" s="36"/>
      <c r="L384" s="36"/>
      <c r="M384" s="36"/>
      <c r="N384" s="36"/>
      <c r="O384" s="4"/>
      <c r="P384" s="36"/>
      <c r="Q384" s="36"/>
      <c r="R384" s="36"/>
      <c r="S384" s="12"/>
      <c r="T384" s="12"/>
      <c r="U384" s="12"/>
    </row>
    <row r="385" spans="1:21" s="14" customFormat="1" ht="30">
      <c r="A385" s="11"/>
      <c r="B385" s="11" t="s">
        <v>4605</v>
      </c>
      <c r="C385" s="11" t="s">
        <v>4606</v>
      </c>
      <c r="D385" s="11" t="s">
        <v>556</v>
      </c>
      <c r="E385" s="36"/>
      <c r="F385" s="36"/>
      <c r="G385" s="36"/>
      <c r="H385" s="36"/>
      <c r="I385" s="36"/>
      <c r="J385" s="36"/>
      <c r="K385" s="36"/>
      <c r="L385" s="36"/>
      <c r="M385" s="36"/>
      <c r="N385" s="36"/>
      <c r="O385" s="4"/>
      <c r="P385" s="36"/>
      <c r="Q385" s="36"/>
      <c r="R385" s="36"/>
      <c r="S385" s="12"/>
      <c r="T385" s="12"/>
      <c r="U385" s="12"/>
    </row>
    <row r="386" spans="1:21" s="14" customFormat="1" ht="30">
      <c r="A386" s="11"/>
      <c r="B386" s="11" t="s">
        <v>4607</v>
      </c>
      <c r="C386" s="11" t="s">
        <v>4608</v>
      </c>
      <c r="D386" s="11" t="s">
        <v>556</v>
      </c>
      <c r="E386" s="36"/>
      <c r="F386" s="36"/>
      <c r="G386" s="36"/>
      <c r="H386" s="36"/>
      <c r="I386" s="36"/>
      <c r="J386" s="36"/>
      <c r="K386" s="36"/>
      <c r="L386" s="36"/>
      <c r="M386" s="36"/>
      <c r="N386" s="36"/>
      <c r="O386" s="4"/>
      <c r="P386" s="36"/>
      <c r="Q386" s="36"/>
      <c r="R386" s="36"/>
      <c r="S386" s="12"/>
      <c r="T386" s="12"/>
      <c r="U386" s="12"/>
    </row>
    <row r="387" spans="1:21" s="14" customFormat="1">
      <c r="A387" s="11"/>
      <c r="B387" s="11" t="s">
        <v>4611</v>
      </c>
      <c r="C387" s="11" t="s">
        <v>4612</v>
      </c>
      <c r="D387" s="11" t="s">
        <v>556</v>
      </c>
      <c r="E387" s="36"/>
      <c r="F387" s="36"/>
      <c r="G387" s="36"/>
      <c r="H387" s="36"/>
      <c r="I387" s="36"/>
      <c r="J387" s="36"/>
      <c r="K387" s="36"/>
      <c r="L387" s="36"/>
      <c r="M387" s="36"/>
      <c r="N387" s="36"/>
      <c r="O387" s="4"/>
      <c r="P387" s="36"/>
      <c r="Q387" s="36"/>
      <c r="R387" s="36"/>
      <c r="S387" s="12"/>
      <c r="T387" s="12"/>
      <c r="U387" s="12"/>
    </row>
    <row r="388" spans="1:21" s="14" customFormat="1">
      <c r="A388" s="11"/>
      <c r="B388" s="11" t="s">
        <v>4613</v>
      </c>
      <c r="C388" s="11" t="s">
        <v>4614</v>
      </c>
      <c r="D388" s="11" t="s">
        <v>556</v>
      </c>
      <c r="E388" s="36"/>
      <c r="F388" s="36"/>
      <c r="G388" s="36"/>
      <c r="H388" s="36"/>
      <c r="I388" s="36"/>
      <c r="J388" s="36"/>
      <c r="K388" s="36"/>
      <c r="L388" s="36"/>
      <c r="M388" s="36"/>
      <c r="N388" s="36"/>
      <c r="O388" s="4"/>
      <c r="P388" s="36"/>
      <c r="Q388" s="36"/>
      <c r="R388" s="36"/>
      <c r="S388" s="12"/>
      <c r="T388" s="12"/>
      <c r="U388" s="12"/>
    </row>
    <row r="389" spans="1:21" s="14" customFormat="1">
      <c r="A389" s="11"/>
      <c r="B389" s="11" t="s">
        <v>4615</v>
      </c>
      <c r="C389" s="11" t="s">
        <v>4616</v>
      </c>
      <c r="D389" s="11" t="s">
        <v>556</v>
      </c>
      <c r="E389" s="36"/>
      <c r="F389" s="36"/>
      <c r="G389" s="36"/>
      <c r="H389" s="36"/>
      <c r="I389" s="36"/>
      <c r="J389" s="36"/>
      <c r="K389" s="36"/>
      <c r="L389" s="36"/>
      <c r="M389" s="36"/>
      <c r="N389" s="36"/>
      <c r="O389" s="4"/>
      <c r="P389" s="36"/>
      <c r="Q389" s="36"/>
      <c r="R389" s="36"/>
      <c r="S389" s="12"/>
      <c r="T389" s="12"/>
      <c r="U389" s="12"/>
    </row>
    <row r="390" spans="1:21" s="14" customFormat="1">
      <c r="A390" s="11"/>
      <c r="B390" s="11" t="s">
        <v>4617</v>
      </c>
      <c r="C390" s="11" t="s">
        <v>4618</v>
      </c>
      <c r="D390" s="11" t="s">
        <v>556</v>
      </c>
      <c r="E390" s="36"/>
      <c r="F390" s="36"/>
      <c r="G390" s="36"/>
      <c r="H390" s="36"/>
      <c r="I390" s="36"/>
      <c r="J390" s="36"/>
      <c r="K390" s="36"/>
      <c r="L390" s="36"/>
      <c r="M390" s="36"/>
      <c r="N390" s="36"/>
      <c r="O390" s="4"/>
      <c r="P390" s="36"/>
      <c r="Q390" s="36"/>
      <c r="R390" s="36"/>
      <c r="S390" s="12"/>
      <c r="T390" s="12"/>
      <c r="U390" s="12"/>
    </row>
    <row r="391" spans="1:21" s="14" customFormat="1">
      <c r="A391" s="11"/>
      <c r="B391" s="11" t="s">
        <v>4619</v>
      </c>
      <c r="C391" s="11" t="s">
        <v>4620</v>
      </c>
      <c r="D391" s="11" t="s">
        <v>556</v>
      </c>
      <c r="E391" s="36"/>
      <c r="F391" s="36"/>
      <c r="G391" s="36"/>
      <c r="H391" s="36"/>
      <c r="I391" s="36"/>
      <c r="J391" s="36"/>
      <c r="K391" s="36"/>
      <c r="L391" s="36"/>
      <c r="M391" s="36"/>
      <c r="N391" s="36"/>
      <c r="O391" s="4"/>
      <c r="P391" s="36"/>
      <c r="Q391" s="36"/>
      <c r="R391" s="36"/>
      <c r="S391" s="12"/>
      <c r="T391" s="12"/>
      <c r="U391" s="12"/>
    </row>
    <row r="392" spans="1:21" s="14" customFormat="1">
      <c r="A392" s="11"/>
      <c r="B392" s="11" t="s">
        <v>4621</v>
      </c>
      <c r="C392" s="11" t="s">
        <v>4622</v>
      </c>
      <c r="D392" s="11" t="s">
        <v>556</v>
      </c>
      <c r="E392" s="36"/>
      <c r="F392" s="36"/>
      <c r="G392" s="36"/>
      <c r="H392" s="36"/>
      <c r="I392" s="36"/>
      <c r="J392" s="36"/>
      <c r="K392" s="36"/>
      <c r="L392" s="36"/>
      <c r="M392" s="36"/>
      <c r="N392" s="36"/>
      <c r="O392" s="4"/>
      <c r="P392" s="36"/>
      <c r="Q392" s="36"/>
      <c r="R392" s="36"/>
      <c r="S392" s="12"/>
      <c r="T392" s="12"/>
      <c r="U392" s="12"/>
    </row>
    <row r="393" spans="1:21" s="14" customFormat="1">
      <c r="A393" s="11"/>
      <c r="B393" s="11" t="s">
        <v>4623</v>
      </c>
      <c r="C393" s="11" t="s">
        <v>4624</v>
      </c>
      <c r="D393" s="11" t="s">
        <v>556</v>
      </c>
      <c r="E393" s="36"/>
      <c r="F393" s="36"/>
      <c r="G393" s="36"/>
      <c r="H393" s="36"/>
      <c r="I393" s="36"/>
      <c r="J393" s="36"/>
      <c r="K393" s="36"/>
      <c r="L393" s="36"/>
      <c r="M393" s="36"/>
      <c r="N393" s="36"/>
      <c r="O393" s="4"/>
      <c r="P393" s="36"/>
      <c r="Q393" s="36"/>
      <c r="R393" s="36"/>
      <c r="S393" s="12"/>
      <c r="T393" s="12"/>
      <c r="U393" s="12"/>
    </row>
    <row r="394" spans="1:21" s="14" customFormat="1">
      <c r="A394" s="11"/>
      <c r="B394" s="11" t="s">
        <v>4769</v>
      </c>
      <c r="C394" s="11" t="s">
        <v>4626</v>
      </c>
      <c r="D394" s="11" t="s">
        <v>556</v>
      </c>
      <c r="E394" s="36"/>
      <c r="F394" s="36"/>
      <c r="G394" s="36"/>
      <c r="H394" s="36"/>
      <c r="I394" s="36"/>
      <c r="J394" s="36"/>
      <c r="K394" s="36"/>
      <c r="L394" s="36"/>
      <c r="M394" s="36"/>
      <c r="N394" s="36"/>
      <c r="O394" s="4"/>
      <c r="P394" s="36"/>
      <c r="Q394" s="36"/>
      <c r="R394" s="36"/>
      <c r="S394" s="12"/>
      <c r="T394" s="12"/>
      <c r="U394" s="12"/>
    </row>
    <row r="395" spans="1:21" s="14" customFormat="1" ht="30">
      <c r="A395" s="11"/>
      <c r="B395" s="11" t="s">
        <v>4627</v>
      </c>
      <c r="C395" s="11" t="s">
        <v>4628</v>
      </c>
      <c r="D395" s="11" t="s">
        <v>556</v>
      </c>
      <c r="E395" s="36"/>
      <c r="F395" s="36"/>
      <c r="G395" s="36"/>
      <c r="H395" s="36"/>
      <c r="I395" s="36"/>
      <c r="J395" s="36"/>
      <c r="K395" s="36"/>
      <c r="L395" s="36"/>
      <c r="M395" s="36"/>
      <c r="N395" s="36"/>
      <c r="O395" s="4"/>
      <c r="P395" s="36"/>
      <c r="Q395" s="36"/>
      <c r="R395" s="36"/>
      <c r="S395" s="12"/>
      <c r="T395" s="12"/>
      <c r="U395" s="12"/>
    </row>
    <row r="396" spans="1:21" s="14" customFormat="1" ht="30">
      <c r="A396" s="11"/>
      <c r="B396" s="11" t="s">
        <v>4629</v>
      </c>
      <c r="C396" s="11" t="s">
        <v>4630</v>
      </c>
      <c r="D396" s="11" t="s">
        <v>556</v>
      </c>
      <c r="E396" s="36"/>
      <c r="F396" s="36"/>
      <c r="G396" s="36"/>
      <c r="H396" s="36"/>
      <c r="I396" s="36"/>
      <c r="J396" s="36"/>
      <c r="K396" s="36"/>
      <c r="L396" s="36"/>
      <c r="M396" s="36"/>
      <c r="N396" s="36"/>
      <c r="O396" s="4"/>
      <c r="P396" s="36"/>
      <c r="Q396" s="36"/>
      <c r="R396" s="36"/>
      <c r="S396" s="12"/>
      <c r="T396" s="12"/>
      <c r="U396" s="12"/>
    </row>
    <row r="397" spans="1:21" s="14" customFormat="1">
      <c r="A397" s="11"/>
      <c r="B397" s="11" t="s">
        <v>4631</v>
      </c>
      <c r="C397" s="11" t="s">
        <v>4632</v>
      </c>
      <c r="D397" s="11" t="s">
        <v>556</v>
      </c>
      <c r="E397" s="36"/>
      <c r="F397" s="36"/>
      <c r="G397" s="36"/>
      <c r="H397" s="36"/>
      <c r="I397" s="36"/>
      <c r="J397" s="36"/>
      <c r="K397" s="36"/>
      <c r="L397" s="36"/>
      <c r="M397" s="36"/>
      <c r="N397" s="36"/>
      <c r="O397" s="4"/>
      <c r="P397" s="36"/>
      <c r="Q397" s="36"/>
      <c r="R397" s="36"/>
      <c r="S397" s="12"/>
      <c r="T397" s="12"/>
      <c r="U397" s="12"/>
    </row>
    <row r="398" spans="1:21" s="14" customFormat="1" ht="30">
      <c r="A398" s="11"/>
      <c r="B398" s="11" t="s">
        <v>4635</v>
      </c>
      <c r="C398" s="11" t="s">
        <v>4636</v>
      </c>
      <c r="D398" s="11" t="s">
        <v>556</v>
      </c>
      <c r="E398" s="36"/>
      <c r="F398" s="36"/>
      <c r="G398" s="36"/>
      <c r="H398" s="36"/>
      <c r="I398" s="36"/>
      <c r="J398" s="36"/>
      <c r="K398" s="36"/>
      <c r="L398" s="36"/>
      <c r="M398" s="36"/>
      <c r="N398" s="36"/>
      <c r="O398" s="4"/>
      <c r="P398" s="36"/>
      <c r="Q398" s="36"/>
      <c r="R398" s="36"/>
      <c r="S398" s="12"/>
      <c r="T398" s="12"/>
      <c r="U398" s="12"/>
    </row>
    <row r="399" spans="1:21" s="14" customFormat="1" ht="30">
      <c r="A399" s="11"/>
      <c r="B399" s="11" t="s">
        <v>4637</v>
      </c>
      <c r="C399" s="11" t="s">
        <v>4638</v>
      </c>
      <c r="D399" s="11" t="s">
        <v>556</v>
      </c>
      <c r="E399" s="36"/>
      <c r="F399" s="36"/>
      <c r="G399" s="36"/>
      <c r="H399" s="36"/>
      <c r="I399" s="36"/>
      <c r="J399" s="36"/>
      <c r="K399" s="36"/>
      <c r="L399" s="36"/>
      <c r="M399" s="36"/>
      <c r="N399" s="36"/>
      <c r="O399" s="4"/>
      <c r="P399" s="36"/>
      <c r="Q399" s="36"/>
      <c r="R399" s="36"/>
      <c r="S399" s="12"/>
      <c r="T399" s="12"/>
      <c r="U399" s="12"/>
    </row>
    <row r="400" spans="1:21" s="14" customFormat="1" ht="30">
      <c r="A400" s="11"/>
      <c r="B400" s="11" t="s">
        <v>4639</v>
      </c>
      <c r="C400" s="11" t="s">
        <v>4640</v>
      </c>
      <c r="D400" s="11" t="s">
        <v>556</v>
      </c>
      <c r="E400" s="36"/>
      <c r="F400" s="36"/>
      <c r="G400" s="36"/>
      <c r="H400" s="36"/>
      <c r="I400" s="36"/>
      <c r="J400" s="36"/>
      <c r="K400" s="36"/>
      <c r="L400" s="36"/>
      <c r="M400" s="36"/>
      <c r="N400" s="36"/>
      <c r="O400" s="4"/>
      <c r="P400" s="36"/>
      <c r="Q400" s="36"/>
      <c r="R400" s="36"/>
      <c r="S400" s="12"/>
      <c r="T400" s="12"/>
      <c r="U400" s="12"/>
    </row>
    <row r="401" spans="1:21" s="14" customFormat="1">
      <c r="A401" s="11"/>
      <c r="B401" s="11" t="s">
        <v>4641</v>
      </c>
      <c r="C401" s="11" t="s">
        <v>4642</v>
      </c>
      <c r="D401" s="11" t="s">
        <v>556</v>
      </c>
      <c r="E401" s="36"/>
      <c r="F401" s="36"/>
      <c r="G401" s="36"/>
      <c r="H401" s="36"/>
      <c r="I401" s="36"/>
      <c r="J401" s="36"/>
      <c r="K401" s="36"/>
      <c r="L401" s="36"/>
      <c r="M401" s="36"/>
      <c r="N401" s="36"/>
      <c r="O401" s="4"/>
      <c r="P401" s="36"/>
      <c r="Q401" s="36"/>
      <c r="R401" s="36"/>
      <c r="S401" s="12"/>
      <c r="T401" s="12"/>
      <c r="U401" s="12"/>
    </row>
    <row r="402" spans="1:21" s="14" customFormat="1" ht="30">
      <c r="A402" s="11"/>
      <c r="B402" s="11" t="s">
        <v>4643</v>
      </c>
      <c r="C402" s="11" t="s">
        <v>4644</v>
      </c>
      <c r="D402" s="11" t="s">
        <v>556</v>
      </c>
      <c r="E402" s="36"/>
      <c r="F402" s="36"/>
      <c r="G402" s="36"/>
      <c r="H402" s="36"/>
      <c r="I402" s="36"/>
      <c r="J402" s="36"/>
      <c r="K402" s="36"/>
      <c r="L402" s="36"/>
      <c r="M402" s="36"/>
      <c r="N402" s="36"/>
      <c r="O402" s="4"/>
      <c r="P402" s="36"/>
      <c r="Q402" s="36"/>
      <c r="R402" s="36"/>
      <c r="S402" s="12"/>
      <c r="T402" s="12"/>
      <c r="U402" s="12"/>
    </row>
    <row r="404" spans="1:21">
      <c r="B404" s="45" t="s">
        <v>4770</v>
      </c>
      <c r="C404" s="43"/>
      <c r="D404" s="44"/>
      <c r="E404" s="18"/>
      <c r="F404" s="7"/>
      <c r="G404" s="7"/>
      <c r="H404" s="16" t="s">
        <v>4771</v>
      </c>
      <c r="I404" s="17"/>
      <c r="J404" s="18"/>
    </row>
  </sheetData>
  <sheetProtection sheet="1" formatColumns="0" formatRows="0" selectLockedCells="1"/>
  <conditionalFormatting sqref="E42:O42">
    <cfRule type="dataBar" priority="1">
      <dataBar>
        <cfvo type="num" val="0"/>
        <cfvo type="num" val="1"/>
        <color theme="9" tint="0.39997558519241921"/>
      </dataBar>
      <extLst>
        <ext xmlns:x14="http://schemas.microsoft.com/office/spreadsheetml/2009/9/main" uri="{B025F937-C7B1-47D3-B67F-A62EFF666E3E}">
          <x14:id>{64E3AE93-036C-4ED5-BC97-0CBE4AFD23B7}</x14:id>
        </ext>
      </extLst>
    </cfRule>
  </conditionalFormatting>
  <dataValidations count="6">
    <dataValidation allowBlank="1" showErrorMessage="1" sqref="O401:O402 O394:O399 O391:O392 O388:O389 O384:O386 O381:O382 O371:O372 O368:O369 O360:O362 O357:O358 O351:O352 O336:O337 O330:O331 O327:O328 O324:O325 O320:O321 O317:O318 O314:O315 O311:O312 O307:O309 O303:O305 O300:O301 O297:O298 O292:O295 O289:O290 O280:O287 O277:O278 O274:O275 O271:O272 O259:O261 O256:O257 O253:O254 O250:O251 O171:O174 O166:O169 O163:O164 O160:O161 O156:O158 O152:O154 O149:O150 O146:O147 O140:O144 O134:O136 O131:O132 O128:O129 O125:O126 O111:O112 O108:O109 O99:O100 O96:O97 O93:O94 O87:O88 O75:O76 O72:O73 O69:O70 O66:O67 O63:O64 O57:O58 O51:O52 M401:M402 M394:M399 M391:M392 M388:M389 M384:M386 M381:M382 M377:M379 M374:M375 M371:M372 M368:M369 M364:M366 M360:M362 M357:M358 M354:M355 M351:M352 M348:M349 M345:M346 M342:M343 M339:M340 M336:M337 M333:M334 M330:M331 M327:M328 M324:M325 M320:M321 M317:M318 M314:M315 M311:M312 M307:M309 M303:M305 M300:M301 M297:M298 M292:M295 M289:M290 M280:M287 M277:M278 M274:M275 M271:M272 M269 M267 M265 M263 M259:M261 M256:M257 M253:M254 M250:M251 M248 M171:M174 M166:M169 M163:M164 M160:M161 M156:M158 M152:M154 M149:M150 M146:M147 M140:M144 M138 M134:M136 M131:M132 M128:M129 M125:M126 M123 M121 M118:M119 M114:M116 M111:M112 M108:M109 M105:M106 M102:M103 M99:M100 M96:M97 M93:M94 M90:M91 M87:M88 M84:M85 M81:M82 M78:M79 M75:M76 M72:M73 M69:M70 M66:M67 M63:M64 M60:M61 M57:M58 M54:M55 M46 K401:K402 K394:K399 K391:K392 K388:K389 K384:K386 K381:K382 K377:K379 K374:K375 K371:K372 K368:K369 K364:K366 K360:K362 K357:K358 K354:K355 K351:K352 K348:K349 K345:K346 K342:K343 K339:K340 K336:K337 K333:K334 K330:K331 K327:K328 K324:K325 K320:K321 K317:K318 K314:K315 K311:K312 K307:K309 K303:K305 K300:K301 K297:K298 K292:K295 K289:K290 K280:K287 K277:K278 K274:K275 K271:K272 K269 K267 K265 K263 K259:K261 K256:K257 K253:K254 K250:K251 K248 K171:K174 K166:K169 K163:K164 K160:K161 K156:K158 K152:K154 K149:K150 K146:K147 K140:K144 K138 K134:K136 K131:K132 K128:K129 K125:K126 K123 K121 K118:K119 K114:K116 K111:K112 K108:K109 K105:K106 K102:K103 K99:K100 K96:K97 K93:K94 K90:K91 K87:K88 K84:K85 K81:K82 K78:K79 K75:K76 K72:K73 K69:K70 K66:K67 K63:K64 K60:K61 K57:K58 K54:K55 K51:K52 K48:K49 K46 I401:I402 I394:I399 I391:I392 I388:I389 I384:I386 I381:I382 I377:I379 I374:I375 I371:I372 I368:I369 I364:I366 I360:I362 I357:I358 I354:I355 I351:I352 I348:I349 I345:I346 I342:I343 I339:I340 I336:I337 I333:I334 I330:I331 I327:I328 I324:I325 I320:I321 I317:I318 I314:I315 I311:I312 I307:I309 I303:I305 I300:I301 I297:I298 I292:I295 I289:I290 I280:I287 I277:I278 I274:I275 I271:I272 I269 I267 I265 I263 I259:I261 I256:I257 I253:I254 I250:I251 I248 I171:I174 I166:I169 I163:I164 I160:I161 I156:I158 I152:I154 I149:I150 I146:I147 I140:I144 I138 I134:I136 I131:I132 I128:I129 I125:I126 I123 I121 I118:I119 I114:I116 I111:I112 I108:I109 I105:I106 I102:I103 I99:I100 I96:I97 I93:I94 I90:I91 I87:I88 I84:I85 I81:I82 I78:I79 I75:I76 I72:I73 I69:I70 I66:I67 I63:I64 I60:I61 I57:I58 I54:I55 I51:I52 I48:I49 I46 O364:O366 O354:O355 O348:O349 O81:O82 O345:O346 O78:O79 O342:O343 O339:O340 O60:O61 O269 O102:O103 O90:O91 O333:O334 O54:O55 O267 O263 O123 O121 O377:O379 O118:O119 O114:O116 O374:O375 O105:O106 O138 O84:O85 O265 O248 O48:O49 O46 C36:C42 M50:M52 M48"/>
    <dataValidation type="list" allowBlank="1" showInputMessage="1" promptTitle="Note:" prompt="Please use the drop-down list provided." sqref="D27">
      <formula1>_xlfn.ANCHORARRAY($AD$44)</formula1>
    </dataValidation>
    <dataValidation type="list" allowBlank="1" showInputMessage="1" promptTitle="Note:" prompt="Please use the drop-down list provided." sqref="D25">
      <formula1>_xlfn.ANCHORARRAY($AC$44)</formula1>
    </dataValidation>
    <dataValidation type="custom" allowBlank="1" showInputMessage="1" promptTitle="Note:" prompt="Please use:_x000a_DD/MM/YYYY format._x000a_e.g. 23/06/2023" sqref="D12">
      <formula1>IFERROR(DATE(RIGHT(D12,4),MID(D12,4,2),LEFT(D12,2)),"")</formula1>
    </dataValidation>
    <dataValidation type="list" allowBlank="1" showInputMessage="1" showErrorMessage="1" promptTitle="Note:" prompt="Please use the drop-down list provided." sqref="D10">
      <formula1>$K$23:$K$26</formula1>
    </dataValidation>
    <dataValidation type="list" showInputMessage="1" showErrorMessage="1" promptTitle="Note:" prompt="Please use the drop-down list provided." sqref="D23">
      <formula1>$I$23:$I$32</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E3AE93-036C-4ED5-BC97-0CBE4AFD23B7}">
            <x14:dataBar minLength="0" maxLength="100" gradient="0">
              <x14:cfvo type="num">
                <xm:f>0</xm:f>
              </x14:cfvo>
              <x14:cfvo type="num">
                <xm:f>1</xm:f>
              </x14:cfvo>
              <x14:negativeFillColor rgb="FFFF0000"/>
              <x14:axisColor rgb="FF000000"/>
            </x14:dataBar>
          </x14:cfRule>
          <xm:sqref>E42:O42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sheetPr>
  <dimension ref="A1"/>
  <sheetViews>
    <sheetView topLeftCell="A43" workbookViewId="0"/>
  </sheetViews>
  <sheetFormatPr defaultColWidth="9.140625" defaultRowHeight="15"/>
  <cols>
    <col min="1" max="1" width="4.140625" style="1" customWidth="1"/>
    <col min="2" max="16384" width="9.1406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sheetPr>
  <dimension ref="A1:BZ208"/>
  <sheetViews>
    <sheetView topLeftCell="I1" workbookViewId="0">
      <selection activeCell="I1" sqref="I1"/>
    </sheetView>
  </sheetViews>
  <sheetFormatPr defaultColWidth="14.42578125" defaultRowHeight="15"/>
  <sheetData>
    <row r="1" spans="1:78">
      <c r="A1" t="s">
        <v>3876</v>
      </c>
      <c r="B1" t="s">
        <v>3877</v>
      </c>
      <c r="C1" t="s">
        <v>3878</v>
      </c>
      <c r="D1" t="s">
        <v>3879</v>
      </c>
      <c r="E1" t="s">
        <v>3880</v>
      </c>
      <c r="F1" t="s">
        <v>3881</v>
      </c>
      <c r="G1" t="s">
        <v>3882</v>
      </c>
      <c r="H1" t="s">
        <v>3883</v>
      </c>
      <c r="I1" t="s">
        <v>3884</v>
      </c>
      <c r="J1" t="s">
        <v>3885</v>
      </c>
      <c r="K1" t="s">
        <v>3886</v>
      </c>
      <c r="L1" t="s">
        <v>3887</v>
      </c>
      <c r="M1" t="s">
        <v>3888</v>
      </c>
      <c r="N1" t="s">
        <v>3889</v>
      </c>
      <c r="O1" t="s">
        <v>3890</v>
      </c>
      <c r="P1" t="s">
        <v>3891</v>
      </c>
      <c r="Q1" t="s">
        <v>3892</v>
      </c>
      <c r="R1" t="s">
        <v>3893</v>
      </c>
      <c r="S1" t="s">
        <v>3894</v>
      </c>
      <c r="T1" t="s">
        <v>3895</v>
      </c>
      <c r="U1" t="s">
        <v>3896</v>
      </c>
      <c r="V1" t="s">
        <v>3897</v>
      </c>
      <c r="W1" t="s">
        <v>3898</v>
      </c>
      <c r="X1" t="s">
        <v>3899</v>
      </c>
      <c r="Y1" t="s">
        <v>3900</v>
      </c>
      <c r="Z1" t="s">
        <v>3901</v>
      </c>
      <c r="AA1" t="s">
        <v>3902</v>
      </c>
      <c r="AB1" t="s">
        <v>3903</v>
      </c>
      <c r="AC1" t="s">
        <v>3904</v>
      </c>
      <c r="AD1" t="s">
        <v>3905</v>
      </c>
      <c r="AE1" t="s">
        <v>3906</v>
      </c>
      <c r="AF1" t="s">
        <v>3907</v>
      </c>
      <c r="AG1" t="s">
        <v>3908</v>
      </c>
      <c r="AH1" t="s">
        <v>3909</v>
      </c>
      <c r="AI1" t="s">
        <v>3910</v>
      </c>
      <c r="AJ1" t="s">
        <v>3911</v>
      </c>
      <c r="AK1" t="s">
        <v>3912</v>
      </c>
      <c r="AL1" t="s">
        <v>3913</v>
      </c>
      <c r="AM1" t="s">
        <v>3914</v>
      </c>
      <c r="AN1" t="s">
        <v>3915</v>
      </c>
      <c r="AO1" t="s">
        <v>3916</v>
      </c>
      <c r="AP1" t="s">
        <v>3917</v>
      </c>
      <c r="AQ1" t="s">
        <v>3918</v>
      </c>
      <c r="AR1" t="s">
        <v>3919</v>
      </c>
      <c r="AS1" t="s">
        <v>3920</v>
      </c>
      <c r="AT1" t="s">
        <v>3921</v>
      </c>
      <c r="AU1" t="s">
        <v>3922</v>
      </c>
      <c r="AV1" t="s">
        <v>3923</v>
      </c>
      <c r="AW1" t="s">
        <v>3924</v>
      </c>
      <c r="AX1" t="s">
        <v>3925</v>
      </c>
      <c r="AY1" t="s">
        <v>3926</v>
      </c>
      <c r="AZ1" t="s">
        <v>3927</v>
      </c>
      <c r="BA1" t="s">
        <v>3928</v>
      </c>
      <c r="BB1" t="s">
        <v>3929</v>
      </c>
      <c r="BC1" t="s">
        <v>3930</v>
      </c>
      <c r="BD1" t="s">
        <v>3931</v>
      </c>
      <c r="BE1" t="s">
        <v>3932</v>
      </c>
      <c r="BF1" t="s">
        <v>3933</v>
      </c>
      <c r="BG1" t="s">
        <v>3934</v>
      </c>
      <c r="BH1" t="s">
        <v>3935</v>
      </c>
      <c r="BI1" t="s">
        <v>3936</v>
      </c>
      <c r="BJ1" t="s">
        <v>3937</v>
      </c>
      <c r="BK1" t="s">
        <v>3938</v>
      </c>
      <c r="BL1" t="s">
        <v>3939</v>
      </c>
      <c r="BM1" t="s">
        <v>3940</v>
      </c>
      <c r="BN1" t="s">
        <v>3941</v>
      </c>
      <c r="BO1" t="s">
        <v>3942</v>
      </c>
      <c r="BP1" t="s">
        <v>3943</v>
      </c>
      <c r="BQ1" t="s">
        <v>3944</v>
      </c>
      <c r="BR1" t="s">
        <v>3945</v>
      </c>
      <c r="BS1" t="s">
        <v>3946</v>
      </c>
      <c r="BT1" t="s">
        <v>3947</v>
      </c>
      <c r="BU1" t="s">
        <v>3948</v>
      </c>
      <c r="BV1" t="s">
        <v>3949</v>
      </c>
      <c r="BW1" t="s">
        <v>3950</v>
      </c>
      <c r="BX1" t="s">
        <v>3951</v>
      </c>
      <c r="BY1" t="s">
        <v>3952</v>
      </c>
      <c r="BZ1" t="s">
        <v>3953</v>
      </c>
    </row>
    <row r="2" spans="1:78">
      <c r="A2" t="s">
        <v>527</v>
      </c>
      <c r="B2" t="s">
        <v>528</v>
      </c>
      <c r="C2" t="s">
        <v>529</v>
      </c>
      <c r="D2" t="s">
        <v>530</v>
      </c>
      <c r="E2" t="s">
        <v>531</v>
      </c>
      <c r="F2" t="s">
        <v>532</v>
      </c>
      <c r="G2" t="s">
        <v>533</v>
      </c>
      <c r="H2" t="s">
        <v>534</v>
      </c>
      <c r="I2" t="s">
        <v>535</v>
      </c>
      <c r="J2" t="s">
        <v>536</v>
      </c>
      <c r="K2" t="s">
        <v>537</v>
      </c>
      <c r="L2" t="s">
        <v>538</v>
      </c>
      <c r="M2" t="s">
        <v>539</v>
      </c>
      <c r="N2" t="s">
        <v>540</v>
      </c>
      <c r="O2" t="s">
        <v>541</v>
      </c>
      <c r="P2" t="s">
        <v>542</v>
      </c>
      <c r="Q2" t="s">
        <v>541</v>
      </c>
      <c r="R2" t="s">
        <v>543</v>
      </c>
      <c r="S2" t="s">
        <v>544</v>
      </c>
      <c r="T2" t="s">
        <v>545</v>
      </c>
      <c r="U2" t="s">
        <v>541</v>
      </c>
      <c r="V2" t="s">
        <v>543</v>
      </c>
      <c r="W2" t="s">
        <v>546</v>
      </c>
      <c r="X2" t="s">
        <v>547</v>
      </c>
      <c r="Y2" t="s">
        <v>533</v>
      </c>
      <c r="Z2" t="s">
        <v>548</v>
      </c>
      <c r="AA2" t="s">
        <v>549</v>
      </c>
      <c r="AB2" t="s">
        <v>550</v>
      </c>
      <c r="AC2" t="s">
        <v>551</v>
      </c>
      <c r="AD2" t="s">
        <v>552</v>
      </c>
      <c r="AE2" t="s">
        <v>553</v>
      </c>
      <c r="AF2" t="s">
        <v>533</v>
      </c>
      <c r="AG2" t="s">
        <v>554</v>
      </c>
      <c r="AH2" t="s">
        <v>549</v>
      </c>
      <c r="AI2" t="s">
        <v>550</v>
      </c>
      <c r="AJ2" t="s">
        <v>555</v>
      </c>
      <c r="AK2" t="s">
        <v>556</v>
      </c>
      <c r="AR2" t="s">
        <v>556</v>
      </c>
      <c r="AY2" t="s">
        <v>556</v>
      </c>
      <c r="BF2" t="s">
        <v>556</v>
      </c>
      <c r="BM2" t="s">
        <v>556</v>
      </c>
      <c r="BT2" t="s">
        <v>556</v>
      </c>
    </row>
    <row r="3" spans="1:78">
      <c r="A3" t="s">
        <v>557</v>
      </c>
      <c r="B3" t="s">
        <v>558</v>
      </c>
      <c r="C3" t="s">
        <v>529</v>
      </c>
      <c r="D3" t="s">
        <v>559</v>
      </c>
      <c r="E3" t="s">
        <v>531</v>
      </c>
      <c r="F3" t="s">
        <v>560</v>
      </c>
      <c r="G3" t="s">
        <v>561</v>
      </c>
      <c r="H3" t="s">
        <v>562</v>
      </c>
      <c r="I3" t="s">
        <v>563</v>
      </c>
      <c r="J3" t="s">
        <v>564</v>
      </c>
      <c r="K3" t="s">
        <v>565</v>
      </c>
      <c r="L3" t="s">
        <v>566</v>
      </c>
      <c r="M3" t="s">
        <v>567</v>
      </c>
      <c r="N3" t="s">
        <v>568</v>
      </c>
      <c r="O3" t="s">
        <v>541</v>
      </c>
      <c r="P3" t="s">
        <v>542</v>
      </c>
      <c r="Q3" t="s">
        <v>541</v>
      </c>
      <c r="R3" t="s">
        <v>542</v>
      </c>
      <c r="S3" t="s">
        <v>544</v>
      </c>
      <c r="T3" t="s">
        <v>545</v>
      </c>
      <c r="U3" t="s">
        <v>541</v>
      </c>
      <c r="V3" t="s">
        <v>542</v>
      </c>
      <c r="W3" t="s">
        <v>569</v>
      </c>
      <c r="X3" t="s">
        <v>570</v>
      </c>
      <c r="Y3" t="s">
        <v>561</v>
      </c>
      <c r="Z3" t="s">
        <v>571</v>
      </c>
      <c r="AA3" t="s">
        <v>572</v>
      </c>
      <c r="AB3" t="s">
        <v>573</v>
      </c>
      <c r="AC3" t="s">
        <v>574</v>
      </c>
      <c r="AD3" t="s">
        <v>556</v>
      </c>
      <c r="AK3" t="s">
        <v>556</v>
      </c>
      <c r="AR3" t="s">
        <v>556</v>
      </c>
      <c r="AY3" t="s">
        <v>556</v>
      </c>
      <c r="BF3" t="s">
        <v>556</v>
      </c>
      <c r="BM3" t="s">
        <v>556</v>
      </c>
      <c r="BT3" t="s">
        <v>556</v>
      </c>
    </row>
    <row r="4" spans="1:78">
      <c r="A4" t="s">
        <v>575</v>
      </c>
      <c r="B4" t="s">
        <v>576</v>
      </c>
      <c r="C4" t="s">
        <v>529</v>
      </c>
      <c r="D4" t="s">
        <v>559</v>
      </c>
      <c r="E4" t="s">
        <v>531</v>
      </c>
      <c r="F4" t="s">
        <v>577</v>
      </c>
      <c r="G4" t="s">
        <v>533</v>
      </c>
      <c r="H4" t="s">
        <v>578</v>
      </c>
      <c r="I4" t="s">
        <v>579</v>
      </c>
      <c r="J4" t="s">
        <v>580</v>
      </c>
      <c r="K4" t="s">
        <v>565</v>
      </c>
      <c r="L4" t="s">
        <v>581</v>
      </c>
      <c r="M4" t="s">
        <v>582</v>
      </c>
      <c r="N4" t="s">
        <v>540</v>
      </c>
      <c r="O4" t="s">
        <v>541</v>
      </c>
      <c r="P4" t="s">
        <v>543</v>
      </c>
      <c r="Q4" t="s">
        <v>541</v>
      </c>
      <c r="R4" t="s">
        <v>583</v>
      </c>
      <c r="S4" t="s">
        <v>544</v>
      </c>
      <c r="T4" t="s">
        <v>545</v>
      </c>
      <c r="U4" t="s">
        <v>541</v>
      </c>
      <c r="V4" t="s">
        <v>583</v>
      </c>
      <c r="W4" t="s">
        <v>584</v>
      </c>
      <c r="X4" t="s">
        <v>585</v>
      </c>
      <c r="Y4" t="s">
        <v>533</v>
      </c>
      <c r="Z4" t="s">
        <v>586</v>
      </c>
      <c r="AA4" t="s">
        <v>587</v>
      </c>
      <c r="AB4" t="s">
        <v>573</v>
      </c>
      <c r="AC4" t="s">
        <v>588</v>
      </c>
      <c r="AD4" t="s">
        <v>556</v>
      </c>
      <c r="AK4" t="s">
        <v>556</v>
      </c>
      <c r="AR4" t="s">
        <v>556</v>
      </c>
      <c r="AY4" t="s">
        <v>556</v>
      </c>
      <c r="BF4" t="s">
        <v>556</v>
      </c>
      <c r="BM4" t="s">
        <v>556</v>
      </c>
      <c r="BT4" t="s">
        <v>556</v>
      </c>
    </row>
    <row r="5" spans="1:78">
      <c r="A5" t="s">
        <v>589</v>
      </c>
      <c r="B5" t="s">
        <v>590</v>
      </c>
      <c r="C5" t="s">
        <v>529</v>
      </c>
      <c r="D5" t="s">
        <v>559</v>
      </c>
      <c r="E5" t="s">
        <v>531</v>
      </c>
      <c r="F5" t="s">
        <v>591</v>
      </c>
      <c r="G5" t="s">
        <v>561</v>
      </c>
      <c r="H5" t="s">
        <v>592</v>
      </c>
      <c r="I5" t="s">
        <v>593</v>
      </c>
      <c r="J5" t="s">
        <v>594</v>
      </c>
      <c r="K5" t="s">
        <v>595</v>
      </c>
      <c r="L5" t="s">
        <v>596</v>
      </c>
      <c r="M5" t="s">
        <v>597</v>
      </c>
      <c r="N5" t="s">
        <v>568</v>
      </c>
      <c r="O5" t="s">
        <v>541</v>
      </c>
      <c r="P5" t="s">
        <v>598</v>
      </c>
      <c r="Q5" t="s">
        <v>541</v>
      </c>
      <c r="R5" t="s">
        <v>543</v>
      </c>
      <c r="S5" t="s">
        <v>544</v>
      </c>
      <c r="T5" t="s">
        <v>545</v>
      </c>
      <c r="U5" t="s">
        <v>541</v>
      </c>
      <c r="V5" t="s">
        <v>543</v>
      </c>
      <c r="W5" t="s">
        <v>599</v>
      </c>
      <c r="X5" t="s">
        <v>600</v>
      </c>
      <c r="Y5" t="s">
        <v>561</v>
      </c>
      <c r="Z5" t="s">
        <v>601</v>
      </c>
      <c r="AA5" t="s">
        <v>602</v>
      </c>
      <c r="AB5" t="s">
        <v>603</v>
      </c>
      <c r="AC5" t="s">
        <v>604</v>
      </c>
      <c r="AD5" t="s">
        <v>605</v>
      </c>
      <c r="AE5" t="s">
        <v>606</v>
      </c>
      <c r="AF5" t="s">
        <v>561</v>
      </c>
      <c r="AG5" t="s">
        <v>607</v>
      </c>
      <c r="AH5" t="s">
        <v>602</v>
      </c>
      <c r="AI5" t="s">
        <v>608</v>
      </c>
      <c r="AJ5" t="s">
        <v>609</v>
      </c>
    </row>
    <row r="6" spans="1:78">
      <c r="A6" t="s">
        <v>610</v>
      </c>
      <c r="B6" t="s">
        <v>611</v>
      </c>
      <c r="C6" t="s">
        <v>612</v>
      </c>
      <c r="D6" t="s">
        <v>530</v>
      </c>
      <c r="E6" t="s">
        <v>531</v>
      </c>
      <c r="F6" t="s">
        <v>532</v>
      </c>
      <c r="G6" t="s">
        <v>533</v>
      </c>
      <c r="H6" t="s">
        <v>613</v>
      </c>
      <c r="I6" t="s">
        <v>614</v>
      </c>
      <c r="J6" t="s">
        <v>615</v>
      </c>
      <c r="K6" t="s">
        <v>616</v>
      </c>
      <c r="L6" t="s">
        <v>617</v>
      </c>
      <c r="M6" t="s">
        <v>618</v>
      </c>
      <c r="N6" t="s">
        <v>540</v>
      </c>
      <c r="O6" t="s">
        <v>541</v>
      </c>
      <c r="P6" t="s">
        <v>543</v>
      </c>
      <c r="Q6" t="s">
        <v>541</v>
      </c>
      <c r="R6" t="s">
        <v>543</v>
      </c>
      <c r="S6" t="s">
        <v>544</v>
      </c>
      <c r="T6" t="s">
        <v>545</v>
      </c>
      <c r="U6" t="s">
        <v>541</v>
      </c>
      <c r="V6" t="s">
        <v>543</v>
      </c>
      <c r="W6" t="s">
        <v>619</v>
      </c>
      <c r="X6" t="s">
        <v>620</v>
      </c>
      <c r="Y6" t="s">
        <v>533</v>
      </c>
      <c r="Z6" t="s">
        <v>621</v>
      </c>
      <c r="AA6" t="s">
        <v>549</v>
      </c>
      <c r="AB6" t="s">
        <v>550</v>
      </c>
      <c r="AD6" t="s">
        <v>622</v>
      </c>
      <c r="AE6" t="s">
        <v>623</v>
      </c>
      <c r="AF6" t="s">
        <v>533</v>
      </c>
      <c r="AG6" t="s">
        <v>624</v>
      </c>
      <c r="AH6" t="s">
        <v>549</v>
      </c>
      <c r="AI6" t="s">
        <v>550</v>
      </c>
      <c r="AK6" t="s">
        <v>556</v>
      </c>
      <c r="AR6" t="s">
        <v>556</v>
      </c>
      <c r="AY6" t="s">
        <v>556</v>
      </c>
      <c r="BF6" t="s">
        <v>556</v>
      </c>
      <c r="BM6" t="s">
        <v>556</v>
      </c>
      <c r="BT6" t="s">
        <v>556</v>
      </c>
    </row>
    <row r="7" spans="1:78">
      <c r="A7" t="s">
        <v>625</v>
      </c>
      <c r="B7" t="s">
        <v>626</v>
      </c>
      <c r="C7" t="s">
        <v>612</v>
      </c>
      <c r="D7" t="s">
        <v>559</v>
      </c>
      <c r="E7" t="s">
        <v>531</v>
      </c>
      <c r="F7" t="s">
        <v>627</v>
      </c>
      <c r="G7" t="s">
        <v>533</v>
      </c>
      <c r="H7" t="s">
        <v>628</v>
      </c>
      <c r="I7" t="s">
        <v>629</v>
      </c>
      <c r="J7" t="s">
        <v>630</v>
      </c>
      <c r="K7" t="s">
        <v>616</v>
      </c>
      <c r="L7" t="s">
        <v>631</v>
      </c>
      <c r="M7" t="s">
        <v>632</v>
      </c>
      <c r="N7" t="s">
        <v>568</v>
      </c>
      <c r="O7" t="s">
        <v>541</v>
      </c>
      <c r="P7" t="s">
        <v>598</v>
      </c>
      <c r="Q7" t="s">
        <v>541</v>
      </c>
      <c r="R7" t="s">
        <v>543</v>
      </c>
      <c r="S7" t="s">
        <v>544</v>
      </c>
      <c r="T7" t="s">
        <v>545</v>
      </c>
      <c r="U7" t="s">
        <v>541</v>
      </c>
      <c r="V7" t="s">
        <v>543</v>
      </c>
      <c r="W7" t="s">
        <v>633</v>
      </c>
      <c r="X7" t="s">
        <v>634</v>
      </c>
      <c r="Y7" t="s">
        <v>533</v>
      </c>
      <c r="Z7" t="s">
        <v>635</v>
      </c>
      <c r="AA7" t="s">
        <v>636</v>
      </c>
      <c r="AB7" t="s">
        <v>637</v>
      </c>
      <c r="AC7" t="s">
        <v>638</v>
      </c>
      <c r="AD7" t="s">
        <v>639</v>
      </c>
      <c r="AE7" t="s">
        <v>640</v>
      </c>
      <c r="AF7" t="s">
        <v>533</v>
      </c>
      <c r="AG7" t="s">
        <v>641</v>
      </c>
      <c r="AH7" t="s">
        <v>642</v>
      </c>
      <c r="AI7" t="s">
        <v>637</v>
      </c>
      <c r="AJ7" t="s">
        <v>643</v>
      </c>
      <c r="AK7" t="s">
        <v>556</v>
      </c>
      <c r="AR7" t="s">
        <v>556</v>
      </c>
      <c r="AY7" t="s">
        <v>556</v>
      </c>
      <c r="BF7" t="s">
        <v>556</v>
      </c>
      <c r="BM7" t="s">
        <v>556</v>
      </c>
      <c r="BT7" t="s">
        <v>556</v>
      </c>
    </row>
    <row r="8" spans="1:78">
      <c r="A8" t="s">
        <v>644</v>
      </c>
      <c r="B8" t="s">
        <v>645</v>
      </c>
      <c r="C8" t="s">
        <v>612</v>
      </c>
      <c r="D8" t="s">
        <v>530</v>
      </c>
      <c r="E8" t="s">
        <v>531</v>
      </c>
      <c r="F8" t="s">
        <v>532</v>
      </c>
      <c r="G8" t="s">
        <v>533</v>
      </c>
      <c r="H8" t="s">
        <v>646</v>
      </c>
      <c r="I8" t="s">
        <v>647</v>
      </c>
      <c r="J8" t="s">
        <v>648</v>
      </c>
      <c r="K8" t="s">
        <v>649</v>
      </c>
      <c r="L8" t="s">
        <v>617</v>
      </c>
      <c r="M8" t="s">
        <v>650</v>
      </c>
      <c r="N8" t="s">
        <v>540</v>
      </c>
      <c r="O8" t="s">
        <v>541</v>
      </c>
      <c r="P8" t="s">
        <v>543</v>
      </c>
      <c r="Q8" t="s">
        <v>541</v>
      </c>
      <c r="R8" t="s">
        <v>583</v>
      </c>
      <c r="S8" t="s">
        <v>544</v>
      </c>
      <c r="T8" t="s">
        <v>545</v>
      </c>
      <c r="U8" t="s">
        <v>541</v>
      </c>
      <c r="V8" t="s">
        <v>583</v>
      </c>
      <c r="W8" t="s">
        <v>651</v>
      </c>
      <c r="X8" t="s">
        <v>652</v>
      </c>
      <c r="Y8" t="s">
        <v>533</v>
      </c>
      <c r="Z8" t="s">
        <v>653</v>
      </c>
      <c r="AA8" t="s">
        <v>549</v>
      </c>
      <c r="AB8" t="s">
        <v>550</v>
      </c>
      <c r="AC8" t="s">
        <v>654</v>
      </c>
      <c r="AD8" t="s">
        <v>655</v>
      </c>
      <c r="AE8" t="s">
        <v>656</v>
      </c>
      <c r="AF8" t="s">
        <v>533</v>
      </c>
      <c r="AG8" t="s">
        <v>657</v>
      </c>
      <c r="AH8" t="s">
        <v>549</v>
      </c>
      <c r="AI8" t="s">
        <v>658</v>
      </c>
      <c r="AK8" t="s">
        <v>556</v>
      </c>
      <c r="AR8" t="s">
        <v>556</v>
      </c>
      <c r="AY8" t="s">
        <v>556</v>
      </c>
      <c r="BF8" t="s">
        <v>556</v>
      </c>
      <c r="BM8" t="s">
        <v>556</v>
      </c>
      <c r="BT8" t="s">
        <v>556</v>
      </c>
    </row>
    <row r="9" spans="1:78">
      <c r="A9" t="s">
        <v>659</v>
      </c>
      <c r="B9" t="s">
        <v>660</v>
      </c>
      <c r="C9" t="s">
        <v>612</v>
      </c>
      <c r="D9" t="s">
        <v>530</v>
      </c>
      <c r="E9" t="s">
        <v>531</v>
      </c>
      <c r="F9" t="s">
        <v>661</v>
      </c>
      <c r="G9" t="s">
        <v>533</v>
      </c>
      <c r="H9" t="s">
        <v>662</v>
      </c>
      <c r="I9" t="s">
        <v>663</v>
      </c>
      <c r="J9" t="s">
        <v>664</v>
      </c>
      <c r="K9" t="s">
        <v>616</v>
      </c>
      <c r="L9" t="s">
        <v>665</v>
      </c>
      <c r="M9" t="s">
        <v>666</v>
      </c>
      <c r="N9" t="s">
        <v>667</v>
      </c>
      <c r="O9" t="s">
        <v>541</v>
      </c>
      <c r="P9" t="s">
        <v>543</v>
      </c>
      <c r="Q9" t="s">
        <v>541</v>
      </c>
      <c r="R9" t="s">
        <v>543</v>
      </c>
      <c r="S9" t="s">
        <v>544</v>
      </c>
      <c r="T9" t="s">
        <v>545</v>
      </c>
      <c r="U9" t="s">
        <v>541</v>
      </c>
      <c r="V9" t="s">
        <v>543</v>
      </c>
      <c r="W9" t="s">
        <v>668</v>
      </c>
      <c r="X9" t="s">
        <v>669</v>
      </c>
      <c r="Y9" t="s">
        <v>533</v>
      </c>
      <c r="Z9" t="s">
        <v>670</v>
      </c>
      <c r="AA9" t="s">
        <v>636</v>
      </c>
      <c r="AB9" t="s">
        <v>671</v>
      </c>
      <c r="AC9" t="s">
        <v>672</v>
      </c>
      <c r="AD9" t="s">
        <v>673</v>
      </c>
      <c r="AE9" t="s">
        <v>674</v>
      </c>
      <c r="AF9" t="s">
        <v>533</v>
      </c>
      <c r="AG9" t="s">
        <v>675</v>
      </c>
      <c r="AH9" t="s">
        <v>636</v>
      </c>
      <c r="AI9" t="s">
        <v>676</v>
      </c>
      <c r="AJ9" t="s">
        <v>677</v>
      </c>
    </row>
    <row r="10" spans="1:78">
      <c r="A10" t="s">
        <v>678</v>
      </c>
      <c r="B10" t="s">
        <v>679</v>
      </c>
      <c r="C10" t="s">
        <v>680</v>
      </c>
      <c r="D10" t="s">
        <v>530</v>
      </c>
      <c r="E10" t="s">
        <v>531</v>
      </c>
      <c r="F10" t="s">
        <v>681</v>
      </c>
      <c r="G10" t="s">
        <v>533</v>
      </c>
      <c r="H10" t="s">
        <v>682</v>
      </c>
      <c r="I10" t="s">
        <v>683</v>
      </c>
      <c r="J10" t="s">
        <v>684</v>
      </c>
      <c r="K10" t="s">
        <v>685</v>
      </c>
      <c r="L10" t="s">
        <v>686</v>
      </c>
      <c r="M10" t="s">
        <v>687</v>
      </c>
      <c r="N10" t="s">
        <v>568</v>
      </c>
      <c r="O10" t="s">
        <v>541</v>
      </c>
      <c r="P10" t="s">
        <v>598</v>
      </c>
      <c r="Q10" t="s">
        <v>541</v>
      </c>
      <c r="R10" t="s">
        <v>543</v>
      </c>
      <c r="S10" t="s">
        <v>544</v>
      </c>
      <c r="T10" t="s">
        <v>545</v>
      </c>
      <c r="U10" t="s">
        <v>541</v>
      </c>
      <c r="V10" t="s">
        <v>543</v>
      </c>
      <c r="W10" t="s">
        <v>688</v>
      </c>
      <c r="X10" t="s">
        <v>689</v>
      </c>
      <c r="Y10" t="s">
        <v>533</v>
      </c>
      <c r="Z10" t="s">
        <v>690</v>
      </c>
      <c r="AA10" t="s">
        <v>691</v>
      </c>
      <c r="AB10" t="s">
        <v>692</v>
      </c>
      <c r="AC10" t="s">
        <v>693</v>
      </c>
      <c r="AD10" t="s">
        <v>694</v>
      </c>
      <c r="AE10" t="s">
        <v>695</v>
      </c>
      <c r="AF10" t="s">
        <v>533</v>
      </c>
      <c r="AG10" t="s">
        <v>696</v>
      </c>
      <c r="AH10" t="s">
        <v>691</v>
      </c>
      <c r="AI10" t="s">
        <v>697</v>
      </c>
      <c r="AJ10" t="s">
        <v>698</v>
      </c>
      <c r="BT10" t="s">
        <v>556</v>
      </c>
    </row>
    <row r="11" spans="1:78">
      <c r="A11" t="s">
        <v>699</v>
      </c>
      <c r="B11" t="s">
        <v>700</v>
      </c>
      <c r="C11" t="s">
        <v>680</v>
      </c>
      <c r="D11" t="s">
        <v>559</v>
      </c>
      <c r="E11" t="s">
        <v>531</v>
      </c>
      <c r="F11" t="s">
        <v>701</v>
      </c>
      <c r="G11" t="s">
        <v>561</v>
      </c>
      <c r="H11" t="s">
        <v>702</v>
      </c>
      <c r="I11" t="s">
        <v>703</v>
      </c>
      <c r="J11" t="s">
        <v>704</v>
      </c>
      <c r="K11" t="s">
        <v>705</v>
      </c>
      <c r="L11" t="s">
        <v>706</v>
      </c>
      <c r="M11" t="s">
        <v>707</v>
      </c>
      <c r="N11" t="s">
        <v>568</v>
      </c>
      <c r="O11" t="s">
        <v>541</v>
      </c>
      <c r="P11" t="s">
        <v>542</v>
      </c>
      <c r="Q11" t="s">
        <v>541</v>
      </c>
      <c r="R11" t="s">
        <v>542</v>
      </c>
      <c r="S11" t="s">
        <v>544</v>
      </c>
      <c r="T11" t="s">
        <v>545</v>
      </c>
      <c r="U11" t="s">
        <v>541</v>
      </c>
      <c r="V11" t="s">
        <v>598</v>
      </c>
      <c r="W11" t="s">
        <v>708</v>
      </c>
      <c r="X11" t="s">
        <v>709</v>
      </c>
      <c r="Y11" t="s">
        <v>561</v>
      </c>
      <c r="Z11" t="s">
        <v>710</v>
      </c>
      <c r="AA11" t="s">
        <v>711</v>
      </c>
      <c r="AB11" t="s">
        <v>712</v>
      </c>
      <c r="AC11" t="s">
        <v>551</v>
      </c>
      <c r="AD11" t="s">
        <v>713</v>
      </c>
      <c r="AE11" t="s">
        <v>714</v>
      </c>
      <c r="AF11" t="s">
        <v>561</v>
      </c>
      <c r="AG11" t="s">
        <v>715</v>
      </c>
      <c r="AH11" t="s">
        <v>716</v>
      </c>
      <c r="AI11" t="s">
        <v>717</v>
      </c>
      <c r="AJ11" t="s">
        <v>718</v>
      </c>
      <c r="AK11" t="s">
        <v>556</v>
      </c>
      <c r="AR11" t="s">
        <v>556</v>
      </c>
      <c r="AY11" t="s">
        <v>556</v>
      </c>
      <c r="BF11" t="s">
        <v>556</v>
      </c>
      <c r="BM11" t="s">
        <v>556</v>
      </c>
      <c r="BT11" t="s">
        <v>556</v>
      </c>
    </row>
    <row r="12" spans="1:78">
      <c r="A12" t="s">
        <v>719</v>
      </c>
      <c r="B12" t="s">
        <v>720</v>
      </c>
      <c r="C12" t="s">
        <v>680</v>
      </c>
      <c r="D12" t="s">
        <v>530</v>
      </c>
      <c r="E12" t="s">
        <v>531</v>
      </c>
      <c r="F12" t="s">
        <v>721</v>
      </c>
      <c r="G12" t="s">
        <v>533</v>
      </c>
      <c r="H12" t="s">
        <v>722</v>
      </c>
      <c r="I12" t="s">
        <v>723</v>
      </c>
      <c r="J12" t="s">
        <v>724</v>
      </c>
      <c r="K12" t="s">
        <v>725</v>
      </c>
      <c r="L12" t="s">
        <v>726</v>
      </c>
      <c r="M12" t="s">
        <v>727</v>
      </c>
      <c r="N12" t="s">
        <v>568</v>
      </c>
      <c r="O12" t="s">
        <v>541</v>
      </c>
      <c r="P12" t="s">
        <v>543</v>
      </c>
      <c r="Q12" t="s">
        <v>541</v>
      </c>
      <c r="R12" t="s">
        <v>543</v>
      </c>
      <c r="S12" t="s">
        <v>544</v>
      </c>
      <c r="T12" t="s">
        <v>545</v>
      </c>
      <c r="U12" t="s">
        <v>541</v>
      </c>
      <c r="V12" t="s">
        <v>543</v>
      </c>
      <c r="W12" t="s">
        <v>728</v>
      </c>
      <c r="X12" t="s">
        <v>729</v>
      </c>
      <c r="Y12" t="s">
        <v>533</v>
      </c>
      <c r="Z12" t="s">
        <v>730</v>
      </c>
      <c r="AA12" t="s">
        <v>691</v>
      </c>
      <c r="AB12" t="s">
        <v>731</v>
      </c>
      <c r="AC12" t="s">
        <v>732</v>
      </c>
      <c r="AD12" t="s">
        <v>733</v>
      </c>
      <c r="AE12" t="s">
        <v>734</v>
      </c>
      <c r="AF12" t="s">
        <v>533</v>
      </c>
      <c r="AG12" t="s">
        <v>735</v>
      </c>
      <c r="AH12" t="s">
        <v>691</v>
      </c>
      <c r="AI12" t="s">
        <v>736</v>
      </c>
      <c r="AJ12" t="s">
        <v>737</v>
      </c>
      <c r="AR12" t="s">
        <v>556</v>
      </c>
      <c r="AY12" t="s">
        <v>556</v>
      </c>
      <c r="BF12" t="s">
        <v>556</v>
      </c>
      <c r="BM12" t="s">
        <v>556</v>
      </c>
      <c r="BT12" t="s">
        <v>556</v>
      </c>
    </row>
    <row r="13" spans="1:78">
      <c r="A13" t="s">
        <v>738</v>
      </c>
      <c r="B13" t="s">
        <v>739</v>
      </c>
      <c r="C13" t="s">
        <v>680</v>
      </c>
      <c r="D13" t="s">
        <v>559</v>
      </c>
      <c r="E13" t="s">
        <v>531</v>
      </c>
      <c r="F13" t="s">
        <v>740</v>
      </c>
      <c r="G13" t="s">
        <v>561</v>
      </c>
      <c r="H13" t="s">
        <v>741</v>
      </c>
      <c r="I13" t="s">
        <v>742</v>
      </c>
      <c r="J13" t="s">
        <v>743</v>
      </c>
      <c r="K13" t="s">
        <v>744</v>
      </c>
      <c r="L13" t="s">
        <v>566</v>
      </c>
      <c r="M13" t="s">
        <v>551</v>
      </c>
      <c r="N13" t="s">
        <v>568</v>
      </c>
      <c r="O13" t="s">
        <v>541</v>
      </c>
      <c r="P13" t="s">
        <v>542</v>
      </c>
      <c r="Q13" t="s">
        <v>541</v>
      </c>
      <c r="R13" t="s">
        <v>598</v>
      </c>
      <c r="S13" t="s">
        <v>544</v>
      </c>
      <c r="T13" t="s">
        <v>545</v>
      </c>
      <c r="U13" t="s">
        <v>541</v>
      </c>
      <c r="V13" t="s">
        <v>598</v>
      </c>
      <c r="W13" t="s">
        <v>745</v>
      </c>
      <c r="X13" t="s">
        <v>746</v>
      </c>
      <c r="Y13" t="s">
        <v>561</v>
      </c>
      <c r="Z13" t="s">
        <v>747</v>
      </c>
      <c r="AA13" t="s">
        <v>748</v>
      </c>
      <c r="AB13" t="s">
        <v>749</v>
      </c>
      <c r="AC13" t="s">
        <v>750</v>
      </c>
      <c r="AD13" t="s">
        <v>751</v>
      </c>
      <c r="AE13" t="s">
        <v>752</v>
      </c>
      <c r="AF13" t="s">
        <v>561</v>
      </c>
      <c r="AG13" t="s">
        <v>753</v>
      </c>
      <c r="AH13" t="s">
        <v>716</v>
      </c>
      <c r="AI13" t="s">
        <v>749</v>
      </c>
      <c r="AJ13" t="s">
        <v>754</v>
      </c>
      <c r="AK13" t="s">
        <v>556</v>
      </c>
      <c r="AR13" t="s">
        <v>556</v>
      </c>
      <c r="AY13" t="s">
        <v>556</v>
      </c>
      <c r="BF13" t="s">
        <v>556</v>
      </c>
      <c r="BM13" t="s">
        <v>556</v>
      </c>
      <c r="BT13" t="s">
        <v>556</v>
      </c>
    </row>
    <row r="14" spans="1:78">
      <c r="A14" t="s">
        <v>755</v>
      </c>
      <c r="B14" t="s">
        <v>756</v>
      </c>
      <c r="C14" t="s">
        <v>680</v>
      </c>
      <c r="D14" t="s">
        <v>530</v>
      </c>
      <c r="E14" t="s">
        <v>531</v>
      </c>
      <c r="F14" t="s">
        <v>712</v>
      </c>
      <c r="G14" t="s">
        <v>533</v>
      </c>
      <c r="H14" t="s">
        <v>682</v>
      </c>
      <c r="I14" t="s">
        <v>757</v>
      </c>
      <c r="J14" t="s">
        <v>758</v>
      </c>
      <c r="K14" t="s">
        <v>759</v>
      </c>
      <c r="L14" t="s">
        <v>760</v>
      </c>
      <c r="M14" t="s">
        <v>687</v>
      </c>
      <c r="N14" t="s">
        <v>568</v>
      </c>
      <c r="O14" t="s">
        <v>541</v>
      </c>
      <c r="P14" t="s">
        <v>598</v>
      </c>
      <c r="Q14" t="s">
        <v>541</v>
      </c>
      <c r="R14" t="s">
        <v>543</v>
      </c>
      <c r="S14" t="s">
        <v>544</v>
      </c>
      <c r="T14" t="s">
        <v>545</v>
      </c>
      <c r="U14" t="s">
        <v>541</v>
      </c>
      <c r="V14" t="s">
        <v>543</v>
      </c>
      <c r="W14" t="s">
        <v>761</v>
      </c>
      <c r="X14" t="s">
        <v>762</v>
      </c>
      <c r="Y14" t="s">
        <v>533</v>
      </c>
      <c r="Z14" t="s">
        <v>763</v>
      </c>
      <c r="AA14" t="s">
        <v>691</v>
      </c>
      <c r="AB14" t="s">
        <v>697</v>
      </c>
      <c r="AC14" t="s">
        <v>764</v>
      </c>
      <c r="AD14" t="s">
        <v>765</v>
      </c>
      <c r="AE14" t="s">
        <v>695</v>
      </c>
      <c r="AF14" t="s">
        <v>533</v>
      </c>
      <c r="AG14" t="s">
        <v>696</v>
      </c>
      <c r="AH14" t="s">
        <v>691</v>
      </c>
      <c r="AI14" t="s">
        <v>697</v>
      </c>
      <c r="AJ14" t="s">
        <v>551</v>
      </c>
      <c r="AK14" t="s">
        <v>556</v>
      </c>
      <c r="AR14" t="s">
        <v>556</v>
      </c>
      <c r="AY14" t="s">
        <v>556</v>
      </c>
      <c r="BF14" t="s">
        <v>556</v>
      </c>
      <c r="BM14" t="s">
        <v>556</v>
      </c>
      <c r="BT14" t="s">
        <v>556</v>
      </c>
    </row>
    <row r="15" spans="1:78">
      <c r="A15" t="s">
        <v>766</v>
      </c>
      <c r="B15" t="s">
        <v>767</v>
      </c>
      <c r="C15" t="s">
        <v>680</v>
      </c>
      <c r="D15" t="s">
        <v>530</v>
      </c>
      <c r="E15" t="s">
        <v>531</v>
      </c>
      <c r="F15" t="s">
        <v>721</v>
      </c>
      <c r="G15" t="s">
        <v>533</v>
      </c>
      <c r="H15" t="s">
        <v>768</v>
      </c>
      <c r="I15" t="s">
        <v>769</v>
      </c>
      <c r="J15" t="s">
        <v>770</v>
      </c>
      <c r="K15" t="s">
        <v>771</v>
      </c>
      <c r="L15" t="s">
        <v>726</v>
      </c>
      <c r="M15" t="s">
        <v>727</v>
      </c>
      <c r="N15" t="s">
        <v>568</v>
      </c>
      <c r="O15" t="s">
        <v>541</v>
      </c>
      <c r="P15" t="s">
        <v>543</v>
      </c>
      <c r="Q15" t="s">
        <v>541</v>
      </c>
      <c r="R15" t="s">
        <v>543</v>
      </c>
      <c r="S15" t="s">
        <v>544</v>
      </c>
      <c r="T15" t="s">
        <v>545</v>
      </c>
      <c r="U15" t="s">
        <v>541</v>
      </c>
      <c r="V15" t="s">
        <v>543</v>
      </c>
      <c r="W15" t="s">
        <v>772</v>
      </c>
      <c r="X15" t="s">
        <v>773</v>
      </c>
      <c r="Y15" t="s">
        <v>533</v>
      </c>
      <c r="Z15" t="s">
        <v>735</v>
      </c>
      <c r="AA15" t="s">
        <v>691</v>
      </c>
      <c r="AB15" t="s">
        <v>736</v>
      </c>
      <c r="AC15" t="s">
        <v>774</v>
      </c>
      <c r="AD15" t="s">
        <v>775</v>
      </c>
      <c r="AE15" t="s">
        <v>776</v>
      </c>
      <c r="AF15" t="s">
        <v>533</v>
      </c>
      <c r="AG15" t="s">
        <v>777</v>
      </c>
      <c r="AH15" t="s">
        <v>778</v>
      </c>
      <c r="AI15" t="s">
        <v>736</v>
      </c>
      <c r="AJ15" t="s">
        <v>779</v>
      </c>
      <c r="AK15" t="s">
        <v>556</v>
      </c>
      <c r="AR15" t="s">
        <v>556</v>
      </c>
      <c r="AY15" t="s">
        <v>556</v>
      </c>
      <c r="BF15" t="s">
        <v>556</v>
      </c>
      <c r="BM15" t="s">
        <v>556</v>
      </c>
      <c r="BT15" t="s">
        <v>556</v>
      </c>
    </row>
    <row r="16" spans="1:78">
      <c r="A16" t="s">
        <v>780</v>
      </c>
      <c r="B16" t="s">
        <v>781</v>
      </c>
      <c r="C16" t="s">
        <v>782</v>
      </c>
      <c r="D16" t="s">
        <v>530</v>
      </c>
      <c r="E16" t="s">
        <v>531</v>
      </c>
      <c r="F16" t="s">
        <v>783</v>
      </c>
      <c r="G16" t="s">
        <v>533</v>
      </c>
      <c r="H16" t="s">
        <v>784</v>
      </c>
      <c r="I16" t="s">
        <v>785</v>
      </c>
      <c r="J16" t="s">
        <v>786</v>
      </c>
      <c r="K16" t="s">
        <v>787</v>
      </c>
      <c r="L16" t="s">
        <v>788</v>
      </c>
      <c r="M16" t="s">
        <v>789</v>
      </c>
      <c r="N16" t="s">
        <v>568</v>
      </c>
      <c r="O16" t="s">
        <v>541</v>
      </c>
      <c r="P16" t="s">
        <v>543</v>
      </c>
      <c r="Q16" t="s">
        <v>541</v>
      </c>
      <c r="R16" t="s">
        <v>543</v>
      </c>
      <c r="S16" t="s">
        <v>544</v>
      </c>
      <c r="T16" t="s">
        <v>545</v>
      </c>
      <c r="U16" t="s">
        <v>541</v>
      </c>
      <c r="V16" t="s">
        <v>583</v>
      </c>
      <c r="W16" t="s">
        <v>790</v>
      </c>
      <c r="X16" t="s">
        <v>791</v>
      </c>
      <c r="Y16" t="s">
        <v>533</v>
      </c>
      <c r="Z16" t="s">
        <v>792</v>
      </c>
      <c r="AA16" t="s">
        <v>793</v>
      </c>
      <c r="AB16" t="s">
        <v>794</v>
      </c>
      <c r="AC16" t="s">
        <v>795</v>
      </c>
      <c r="AD16" t="s">
        <v>796</v>
      </c>
      <c r="AE16" t="s">
        <v>797</v>
      </c>
      <c r="AF16" t="s">
        <v>533</v>
      </c>
      <c r="AG16" t="s">
        <v>798</v>
      </c>
      <c r="AH16" t="s">
        <v>793</v>
      </c>
      <c r="AI16" t="s">
        <v>794</v>
      </c>
      <c r="AK16" t="s">
        <v>799</v>
      </c>
      <c r="AL16" t="s">
        <v>800</v>
      </c>
      <c r="AM16" t="s">
        <v>533</v>
      </c>
      <c r="AN16" t="s">
        <v>801</v>
      </c>
      <c r="AO16" t="s">
        <v>802</v>
      </c>
      <c r="AP16" t="s">
        <v>794</v>
      </c>
      <c r="AR16" t="s">
        <v>803</v>
      </c>
      <c r="AS16" t="s">
        <v>804</v>
      </c>
      <c r="AT16" t="s">
        <v>533</v>
      </c>
      <c r="AU16" t="s">
        <v>805</v>
      </c>
      <c r="AV16" t="s">
        <v>793</v>
      </c>
      <c r="AW16" t="s">
        <v>794</v>
      </c>
      <c r="AY16" t="s">
        <v>556</v>
      </c>
      <c r="BF16" t="s">
        <v>556</v>
      </c>
      <c r="BM16" t="s">
        <v>556</v>
      </c>
      <c r="BT16" t="s">
        <v>556</v>
      </c>
    </row>
    <row r="17" spans="1:72">
      <c r="A17" t="s">
        <v>806</v>
      </c>
      <c r="B17" t="s">
        <v>807</v>
      </c>
      <c r="C17" t="s">
        <v>782</v>
      </c>
      <c r="D17" t="s">
        <v>559</v>
      </c>
      <c r="E17" t="s">
        <v>531</v>
      </c>
      <c r="F17" t="s">
        <v>808</v>
      </c>
      <c r="G17" t="s">
        <v>533</v>
      </c>
      <c r="H17" t="s">
        <v>809</v>
      </c>
      <c r="I17" t="s">
        <v>810</v>
      </c>
      <c r="J17" t="s">
        <v>811</v>
      </c>
      <c r="K17" t="s">
        <v>812</v>
      </c>
      <c r="L17" t="s">
        <v>813</v>
      </c>
      <c r="M17" t="s">
        <v>814</v>
      </c>
      <c r="N17" t="s">
        <v>568</v>
      </c>
      <c r="O17" t="s">
        <v>541</v>
      </c>
      <c r="P17" t="s">
        <v>543</v>
      </c>
      <c r="Q17" t="s">
        <v>544</v>
      </c>
      <c r="R17" t="s">
        <v>583</v>
      </c>
      <c r="S17" t="s">
        <v>544</v>
      </c>
      <c r="T17" t="s">
        <v>545</v>
      </c>
      <c r="U17" t="s">
        <v>544</v>
      </c>
      <c r="V17" t="s">
        <v>583</v>
      </c>
      <c r="W17" t="s">
        <v>815</v>
      </c>
      <c r="X17" t="s">
        <v>816</v>
      </c>
      <c r="Y17" t="s">
        <v>533</v>
      </c>
      <c r="Z17" t="s">
        <v>817</v>
      </c>
      <c r="AA17" t="s">
        <v>818</v>
      </c>
      <c r="AB17" t="s">
        <v>794</v>
      </c>
      <c r="AC17" t="s">
        <v>551</v>
      </c>
      <c r="AD17" t="s">
        <v>556</v>
      </c>
      <c r="AK17" t="s">
        <v>556</v>
      </c>
      <c r="AR17" t="s">
        <v>556</v>
      </c>
      <c r="AY17" t="s">
        <v>556</v>
      </c>
      <c r="BF17" t="s">
        <v>556</v>
      </c>
      <c r="BM17" t="s">
        <v>556</v>
      </c>
      <c r="BT17" t="s">
        <v>556</v>
      </c>
    </row>
    <row r="18" spans="1:72">
      <c r="A18" t="s">
        <v>819</v>
      </c>
      <c r="B18" t="s">
        <v>820</v>
      </c>
      <c r="C18" t="s">
        <v>782</v>
      </c>
      <c r="D18" t="s">
        <v>559</v>
      </c>
      <c r="E18" t="s">
        <v>531</v>
      </c>
      <c r="F18" t="s">
        <v>821</v>
      </c>
      <c r="G18" t="s">
        <v>533</v>
      </c>
      <c r="H18" t="s">
        <v>822</v>
      </c>
      <c r="I18" t="s">
        <v>823</v>
      </c>
      <c r="J18" t="s">
        <v>824</v>
      </c>
      <c r="K18" t="s">
        <v>825</v>
      </c>
      <c r="L18" t="s">
        <v>826</v>
      </c>
      <c r="M18" t="s">
        <v>827</v>
      </c>
      <c r="N18" t="s">
        <v>568</v>
      </c>
      <c r="O18" t="s">
        <v>541</v>
      </c>
      <c r="P18" t="s">
        <v>542</v>
      </c>
      <c r="Q18" t="s">
        <v>541</v>
      </c>
      <c r="R18" t="s">
        <v>598</v>
      </c>
      <c r="S18" t="s">
        <v>544</v>
      </c>
      <c r="T18" t="s">
        <v>545</v>
      </c>
      <c r="U18" t="s">
        <v>541</v>
      </c>
      <c r="V18" t="s">
        <v>543</v>
      </c>
      <c r="W18" t="s">
        <v>828</v>
      </c>
      <c r="X18" t="s">
        <v>829</v>
      </c>
      <c r="Y18" t="s">
        <v>533</v>
      </c>
      <c r="Z18" t="s">
        <v>830</v>
      </c>
      <c r="AA18" t="s">
        <v>818</v>
      </c>
      <c r="AB18" t="s">
        <v>821</v>
      </c>
      <c r="AC18" t="s">
        <v>831</v>
      </c>
      <c r="AD18" t="s">
        <v>556</v>
      </c>
      <c r="AK18" t="s">
        <v>556</v>
      </c>
      <c r="AR18" t="s">
        <v>556</v>
      </c>
      <c r="AY18" t="s">
        <v>556</v>
      </c>
      <c r="BF18" t="s">
        <v>556</v>
      </c>
      <c r="BM18" t="s">
        <v>556</v>
      </c>
      <c r="BT18" t="s">
        <v>556</v>
      </c>
    </row>
    <row r="19" spans="1:72">
      <c r="A19" t="s">
        <v>832</v>
      </c>
      <c r="B19" t="s">
        <v>833</v>
      </c>
      <c r="C19" t="s">
        <v>782</v>
      </c>
      <c r="D19" t="s">
        <v>559</v>
      </c>
      <c r="E19" t="s">
        <v>531</v>
      </c>
      <c r="F19" t="s">
        <v>834</v>
      </c>
      <c r="G19" t="s">
        <v>533</v>
      </c>
      <c r="H19" t="s">
        <v>835</v>
      </c>
      <c r="I19" t="s">
        <v>836</v>
      </c>
      <c r="J19" t="s">
        <v>837</v>
      </c>
      <c r="K19" t="s">
        <v>838</v>
      </c>
      <c r="L19" t="s">
        <v>839</v>
      </c>
      <c r="M19" t="s">
        <v>840</v>
      </c>
      <c r="N19" t="s">
        <v>568</v>
      </c>
      <c r="O19" t="s">
        <v>541</v>
      </c>
      <c r="P19" t="s">
        <v>543</v>
      </c>
      <c r="Q19" t="s">
        <v>541</v>
      </c>
      <c r="R19" t="s">
        <v>543</v>
      </c>
      <c r="S19" t="s">
        <v>541</v>
      </c>
      <c r="T19" t="s">
        <v>543</v>
      </c>
      <c r="U19" t="s">
        <v>541</v>
      </c>
      <c r="V19" t="s">
        <v>543</v>
      </c>
      <c r="W19" t="s">
        <v>841</v>
      </c>
      <c r="X19" t="s">
        <v>842</v>
      </c>
      <c r="Y19" t="s">
        <v>533</v>
      </c>
      <c r="Z19" t="s">
        <v>843</v>
      </c>
      <c r="AA19" t="s">
        <v>844</v>
      </c>
      <c r="AB19" t="s">
        <v>845</v>
      </c>
      <c r="AC19" t="s">
        <v>846</v>
      </c>
      <c r="AD19" t="s">
        <v>847</v>
      </c>
      <c r="AE19" t="s">
        <v>848</v>
      </c>
      <c r="AF19" t="s">
        <v>533</v>
      </c>
      <c r="AG19" t="s">
        <v>849</v>
      </c>
      <c r="AH19" t="s">
        <v>844</v>
      </c>
      <c r="AI19" t="s">
        <v>845</v>
      </c>
      <c r="AJ19" t="s">
        <v>850</v>
      </c>
    </row>
    <row r="20" spans="1:72">
      <c r="A20" t="s">
        <v>851</v>
      </c>
      <c r="B20" t="s">
        <v>852</v>
      </c>
      <c r="C20" t="s">
        <v>782</v>
      </c>
      <c r="D20" t="s">
        <v>530</v>
      </c>
      <c r="E20" t="s">
        <v>531</v>
      </c>
      <c r="F20" t="s">
        <v>853</v>
      </c>
      <c r="G20" t="s">
        <v>533</v>
      </c>
      <c r="H20" t="s">
        <v>854</v>
      </c>
      <c r="I20" t="s">
        <v>855</v>
      </c>
      <c r="J20" t="s">
        <v>856</v>
      </c>
      <c r="K20" t="s">
        <v>857</v>
      </c>
      <c r="L20" t="s">
        <v>788</v>
      </c>
      <c r="M20" t="s">
        <v>858</v>
      </c>
      <c r="N20" t="s">
        <v>859</v>
      </c>
      <c r="O20" t="s">
        <v>541</v>
      </c>
      <c r="P20" t="s">
        <v>543</v>
      </c>
      <c r="Q20" t="s">
        <v>541</v>
      </c>
      <c r="R20" t="s">
        <v>543</v>
      </c>
      <c r="S20" t="s">
        <v>544</v>
      </c>
      <c r="T20" t="s">
        <v>545</v>
      </c>
      <c r="U20" t="s">
        <v>541</v>
      </c>
      <c r="V20" t="s">
        <v>543</v>
      </c>
      <c r="W20" t="s">
        <v>860</v>
      </c>
      <c r="X20" t="s">
        <v>861</v>
      </c>
      <c r="Y20" t="s">
        <v>533</v>
      </c>
      <c r="Z20" t="s">
        <v>862</v>
      </c>
      <c r="AA20" t="s">
        <v>587</v>
      </c>
      <c r="AB20" t="s">
        <v>863</v>
      </c>
      <c r="AC20" t="s">
        <v>864</v>
      </c>
      <c r="AD20" t="s">
        <v>865</v>
      </c>
      <c r="AE20" t="s">
        <v>866</v>
      </c>
      <c r="AF20" t="s">
        <v>533</v>
      </c>
      <c r="AG20" t="s">
        <v>867</v>
      </c>
      <c r="AH20" t="s">
        <v>587</v>
      </c>
      <c r="AI20" t="s">
        <v>863</v>
      </c>
      <c r="AJ20" t="s">
        <v>868</v>
      </c>
      <c r="AK20" t="s">
        <v>869</v>
      </c>
      <c r="AL20" t="s">
        <v>870</v>
      </c>
      <c r="AM20" t="s">
        <v>533</v>
      </c>
      <c r="AN20" t="s">
        <v>871</v>
      </c>
      <c r="AO20" t="s">
        <v>636</v>
      </c>
      <c r="AP20" t="s">
        <v>863</v>
      </c>
      <c r="AR20" t="s">
        <v>872</v>
      </c>
      <c r="AS20" t="s">
        <v>873</v>
      </c>
      <c r="AT20" t="s">
        <v>533</v>
      </c>
      <c r="AU20" t="s">
        <v>874</v>
      </c>
      <c r="AV20" t="s">
        <v>875</v>
      </c>
      <c r="AW20" t="s">
        <v>863</v>
      </c>
      <c r="AY20" t="s">
        <v>876</v>
      </c>
      <c r="AZ20" t="s">
        <v>877</v>
      </c>
      <c r="BA20" t="s">
        <v>533</v>
      </c>
      <c r="BB20" t="s">
        <v>878</v>
      </c>
      <c r="BC20" t="s">
        <v>549</v>
      </c>
      <c r="BD20" t="s">
        <v>879</v>
      </c>
      <c r="BE20" t="s">
        <v>880</v>
      </c>
      <c r="BF20" t="s">
        <v>556</v>
      </c>
      <c r="BM20" t="s">
        <v>556</v>
      </c>
      <c r="BT20" t="s">
        <v>556</v>
      </c>
    </row>
    <row r="21" spans="1:72">
      <c r="A21" t="s">
        <v>881</v>
      </c>
      <c r="B21" t="s">
        <v>882</v>
      </c>
      <c r="C21" t="s">
        <v>782</v>
      </c>
      <c r="D21" t="s">
        <v>530</v>
      </c>
      <c r="E21" t="s">
        <v>531</v>
      </c>
      <c r="F21" t="s">
        <v>883</v>
      </c>
      <c r="G21" t="s">
        <v>533</v>
      </c>
      <c r="H21" t="s">
        <v>884</v>
      </c>
      <c r="I21" t="s">
        <v>885</v>
      </c>
      <c r="J21" t="s">
        <v>886</v>
      </c>
      <c r="K21" t="s">
        <v>887</v>
      </c>
      <c r="L21" t="s">
        <v>551</v>
      </c>
      <c r="M21" t="s">
        <v>888</v>
      </c>
      <c r="N21" t="s">
        <v>540</v>
      </c>
      <c r="O21" t="s">
        <v>541</v>
      </c>
      <c r="P21" t="s">
        <v>543</v>
      </c>
      <c r="Q21" t="s">
        <v>541</v>
      </c>
      <c r="R21" t="s">
        <v>543</v>
      </c>
      <c r="S21" t="s">
        <v>544</v>
      </c>
      <c r="T21" t="s">
        <v>545</v>
      </c>
      <c r="U21" t="s">
        <v>541</v>
      </c>
      <c r="V21" t="s">
        <v>543</v>
      </c>
      <c r="W21" t="s">
        <v>889</v>
      </c>
      <c r="X21" t="s">
        <v>890</v>
      </c>
      <c r="Y21" t="s">
        <v>533</v>
      </c>
      <c r="Z21" t="s">
        <v>891</v>
      </c>
      <c r="AA21" t="s">
        <v>892</v>
      </c>
      <c r="AB21" t="s">
        <v>863</v>
      </c>
      <c r="AC21" t="s">
        <v>893</v>
      </c>
      <c r="AD21" t="s">
        <v>894</v>
      </c>
      <c r="AE21" t="s">
        <v>895</v>
      </c>
      <c r="AF21" t="s">
        <v>533</v>
      </c>
      <c r="AG21" t="s">
        <v>878</v>
      </c>
      <c r="AH21" t="s">
        <v>549</v>
      </c>
      <c r="AI21" t="s">
        <v>879</v>
      </c>
      <c r="AK21" t="s">
        <v>556</v>
      </c>
      <c r="AR21" t="s">
        <v>556</v>
      </c>
      <c r="AY21" t="s">
        <v>556</v>
      </c>
      <c r="BF21" t="s">
        <v>556</v>
      </c>
      <c r="BM21" t="s">
        <v>556</v>
      </c>
      <c r="BT21" t="s">
        <v>556</v>
      </c>
    </row>
    <row r="22" spans="1:72">
      <c r="A22" t="s">
        <v>896</v>
      </c>
      <c r="B22" t="s">
        <v>897</v>
      </c>
      <c r="C22" t="s">
        <v>782</v>
      </c>
      <c r="D22" t="s">
        <v>530</v>
      </c>
      <c r="E22" t="s">
        <v>531</v>
      </c>
      <c r="F22" t="s">
        <v>898</v>
      </c>
      <c r="G22" t="s">
        <v>533</v>
      </c>
      <c r="H22" t="s">
        <v>899</v>
      </c>
      <c r="I22" t="s">
        <v>900</v>
      </c>
      <c r="J22" t="s">
        <v>901</v>
      </c>
      <c r="K22" t="s">
        <v>902</v>
      </c>
      <c r="L22" t="s">
        <v>903</v>
      </c>
      <c r="M22" t="s">
        <v>904</v>
      </c>
      <c r="N22" t="s">
        <v>568</v>
      </c>
      <c r="O22" t="s">
        <v>541</v>
      </c>
      <c r="P22" t="s">
        <v>542</v>
      </c>
      <c r="Q22" t="s">
        <v>541</v>
      </c>
      <c r="R22" t="s">
        <v>542</v>
      </c>
      <c r="S22" t="s">
        <v>544</v>
      </c>
      <c r="T22" t="s">
        <v>545</v>
      </c>
      <c r="U22" t="s">
        <v>541</v>
      </c>
      <c r="V22" t="s">
        <v>598</v>
      </c>
      <c r="W22" t="s">
        <v>905</v>
      </c>
      <c r="X22" t="s">
        <v>906</v>
      </c>
      <c r="Y22" t="s">
        <v>533</v>
      </c>
      <c r="Z22" t="s">
        <v>907</v>
      </c>
      <c r="AA22" t="s">
        <v>908</v>
      </c>
      <c r="AB22" t="s">
        <v>909</v>
      </c>
      <c r="AD22" t="s">
        <v>910</v>
      </c>
      <c r="AE22" t="s">
        <v>911</v>
      </c>
      <c r="AF22" t="s">
        <v>533</v>
      </c>
      <c r="AG22" t="s">
        <v>912</v>
      </c>
      <c r="AH22" t="s">
        <v>913</v>
      </c>
      <c r="AI22" t="s">
        <v>909</v>
      </c>
      <c r="AK22" t="s">
        <v>556</v>
      </c>
      <c r="AR22" t="s">
        <v>556</v>
      </c>
      <c r="AY22" t="s">
        <v>556</v>
      </c>
      <c r="BF22" t="s">
        <v>556</v>
      </c>
      <c r="BM22" t="s">
        <v>556</v>
      </c>
      <c r="BT22" t="s">
        <v>556</v>
      </c>
    </row>
    <row r="23" spans="1:72">
      <c r="A23" t="s">
        <v>914</v>
      </c>
      <c r="B23" t="s">
        <v>915</v>
      </c>
      <c r="C23" t="s">
        <v>916</v>
      </c>
      <c r="D23" t="s">
        <v>530</v>
      </c>
      <c r="E23" t="s">
        <v>531</v>
      </c>
      <c r="F23" t="s">
        <v>917</v>
      </c>
      <c r="G23" t="s">
        <v>533</v>
      </c>
      <c r="H23" t="s">
        <v>918</v>
      </c>
      <c r="I23" t="s">
        <v>919</v>
      </c>
      <c r="J23" t="s">
        <v>920</v>
      </c>
      <c r="K23" t="s">
        <v>921</v>
      </c>
      <c r="L23" t="s">
        <v>922</v>
      </c>
      <c r="M23" t="s">
        <v>923</v>
      </c>
      <c r="N23" t="s">
        <v>859</v>
      </c>
      <c r="O23" t="s">
        <v>544</v>
      </c>
      <c r="P23" t="s">
        <v>543</v>
      </c>
      <c r="Q23" t="s">
        <v>544</v>
      </c>
      <c r="R23" t="s">
        <v>543</v>
      </c>
      <c r="S23" t="s">
        <v>544</v>
      </c>
      <c r="T23" t="s">
        <v>545</v>
      </c>
      <c r="U23" t="s">
        <v>544</v>
      </c>
      <c r="V23" t="s">
        <v>543</v>
      </c>
      <c r="W23" t="s">
        <v>924</v>
      </c>
      <c r="X23" t="s">
        <v>925</v>
      </c>
      <c r="Y23" t="s">
        <v>533</v>
      </c>
      <c r="Z23" t="s">
        <v>926</v>
      </c>
      <c r="AA23" t="s">
        <v>927</v>
      </c>
      <c r="AB23" t="s">
        <v>928</v>
      </c>
      <c r="AC23" t="s">
        <v>929</v>
      </c>
      <c r="AY23" t="s">
        <v>556</v>
      </c>
      <c r="BF23" t="s">
        <v>556</v>
      </c>
      <c r="BM23" t="s">
        <v>556</v>
      </c>
      <c r="BT23" t="s">
        <v>556</v>
      </c>
    </row>
    <row r="24" spans="1:72">
      <c r="A24" t="s">
        <v>930</v>
      </c>
      <c r="B24" t="s">
        <v>931</v>
      </c>
      <c r="C24" t="s">
        <v>916</v>
      </c>
      <c r="D24" t="s">
        <v>559</v>
      </c>
      <c r="E24" t="s">
        <v>531</v>
      </c>
      <c r="F24" t="s">
        <v>932</v>
      </c>
      <c r="G24" t="s">
        <v>533</v>
      </c>
      <c r="H24" t="s">
        <v>933</v>
      </c>
      <c r="I24" t="s">
        <v>934</v>
      </c>
      <c r="J24" t="s">
        <v>935</v>
      </c>
      <c r="K24" t="s">
        <v>936</v>
      </c>
      <c r="L24" t="s">
        <v>937</v>
      </c>
      <c r="M24" t="s">
        <v>938</v>
      </c>
      <c r="N24" t="s">
        <v>568</v>
      </c>
      <c r="O24" t="s">
        <v>541</v>
      </c>
      <c r="P24" t="s">
        <v>543</v>
      </c>
      <c r="Q24" t="s">
        <v>541</v>
      </c>
      <c r="R24" t="s">
        <v>543</v>
      </c>
      <c r="S24" t="s">
        <v>544</v>
      </c>
      <c r="T24" t="s">
        <v>545</v>
      </c>
      <c r="U24" t="s">
        <v>541</v>
      </c>
      <c r="V24" t="s">
        <v>543</v>
      </c>
      <c r="W24" t="s">
        <v>939</v>
      </c>
      <c r="X24" t="s">
        <v>940</v>
      </c>
      <c r="Y24" t="s">
        <v>533</v>
      </c>
      <c r="Z24" t="s">
        <v>941</v>
      </c>
      <c r="AA24" t="s">
        <v>942</v>
      </c>
      <c r="AB24" t="s">
        <v>943</v>
      </c>
      <c r="AC24" t="s">
        <v>944</v>
      </c>
      <c r="AD24" t="s">
        <v>945</v>
      </c>
      <c r="AE24" t="s">
        <v>946</v>
      </c>
      <c r="AF24" t="s">
        <v>533</v>
      </c>
      <c r="AG24" t="s">
        <v>947</v>
      </c>
      <c r="AH24" t="s">
        <v>942</v>
      </c>
      <c r="AI24" t="s">
        <v>943</v>
      </c>
      <c r="AJ24" t="s">
        <v>948</v>
      </c>
      <c r="AK24" t="s">
        <v>949</v>
      </c>
      <c r="AL24" t="s">
        <v>950</v>
      </c>
      <c r="AM24" t="s">
        <v>533</v>
      </c>
      <c r="AN24" t="s">
        <v>951</v>
      </c>
      <c r="AO24" t="s">
        <v>952</v>
      </c>
      <c r="AP24" t="s">
        <v>943</v>
      </c>
      <c r="AR24" t="s">
        <v>953</v>
      </c>
      <c r="AS24" t="s">
        <v>954</v>
      </c>
      <c r="AT24" t="s">
        <v>533</v>
      </c>
      <c r="AU24" t="s">
        <v>955</v>
      </c>
      <c r="AV24" t="s">
        <v>952</v>
      </c>
      <c r="AW24" t="s">
        <v>943</v>
      </c>
      <c r="AY24" t="s">
        <v>956</v>
      </c>
      <c r="AZ24" t="s">
        <v>957</v>
      </c>
      <c r="BA24" t="s">
        <v>533</v>
      </c>
      <c r="BB24" t="s">
        <v>958</v>
      </c>
      <c r="BC24" t="s">
        <v>952</v>
      </c>
      <c r="BD24" t="s">
        <v>943</v>
      </c>
      <c r="BE24" t="s">
        <v>959</v>
      </c>
      <c r="BF24" t="s">
        <v>960</v>
      </c>
      <c r="BG24" t="s">
        <v>961</v>
      </c>
      <c r="BH24" t="s">
        <v>962</v>
      </c>
      <c r="BI24" t="s">
        <v>963</v>
      </c>
      <c r="BJ24" t="s">
        <v>952</v>
      </c>
      <c r="BK24" t="s">
        <v>943</v>
      </c>
      <c r="BL24" t="s">
        <v>959</v>
      </c>
      <c r="BM24" t="s">
        <v>556</v>
      </c>
      <c r="BT24" t="s">
        <v>556</v>
      </c>
    </row>
    <row r="25" spans="1:72">
      <c r="A25" t="s">
        <v>964</v>
      </c>
      <c r="B25" t="s">
        <v>965</v>
      </c>
      <c r="C25" t="s">
        <v>916</v>
      </c>
      <c r="D25" t="s">
        <v>559</v>
      </c>
      <c r="E25" t="s">
        <v>531</v>
      </c>
      <c r="F25" t="s">
        <v>966</v>
      </c>
      <c r="G25" t="s">
        <v>533</v>
      </c>
      <c r="H25" t="s">
        <v>967</v>
      </c>
      <c r="I25" t="s">
        <v>968</v>
      </c>
      <c r="J25" t="s">
        <v>969</v>
      </c>
      <c r="K25" t="s">
        <v>970</v>
      </c>
      <c r="L25" t="s">
        <v>551</v>
      </c>
      <c r="M25" t="s">
        <v>971</v>
      </c>
      <c r="N25" t="s">
        <v>568</v>
      </c>
      <c r="O25" t="s">
        <v>541</v>
      </c>
      <c r="P25" t="s">
        <v>598</v>
      </c>
      <c r="Q25" t="s">
        <v>541</v>
      </c>
      <c r="R25" t="s">
        <v>598</v>
      </c>
      <c r="S25" t="s">
        <v>544</v>
      </c>
      <c r="T25" t="s">
        <v>545</v>
      </c>
      <c r="U25" t="s">
        <v>544</v>
      </c>
      <c r="V25" t="s">
        <v>545</v>
      </c>
      <c r="W25" t="s">
        <v>972</v>
      </c>
      <c r="X25" t="s">
        <v>973</v>
      </c>
      <c r="Y25" t="s">
        <v>533</v>
      </c>
      <c r="Z25" t="s">
        <v>974</v>
      </c>
      <c r="AA25" t="s">
        <v>952</v>
      </c>
      <c r="AB25" t="s">
        <v>975</v>
      </c>
      <c r="AC25" t="s">
        <v>698</v>
      </c>
      <c r="AD25" t="s">
        <v>976</v>
      </c>
      <c r="AE25" t="s">
        <v>977</v>
      </c>
      <c r="AF25" t="s">
        <v>533</v>
      </c>
      <c r="AG25" t="s">
        <v>978</v>
      </c>
      <c r="AH25" t="s">
        <v>952</v>
      </c>
      <c r="AI25" t="s">
        <v>975</v>
      </c>
      <c r="AJ25" t="s">
        <v>698</v>
      </c>
      <c r="AK25" t="s">
        <v>556</v>
      </c>
      <c r="AR25" t="s">
        <v>556</v>
      </c>
      <c r="AY25" t="s">
        <v>556</v>
      </c>
      <c r="BF25" t="s">
        <v>556</v>
      </c>
      <c r="BM25" t="s">
        <v>556</v>
      </c>
      <c r="BT25" t="s">
        <v>556</v>
      </c>
    </row>
    <row r="26" spans="1:72">
      <c r="A26" t="s">
        <v>979</v>
      </c>
      <c r="B26" t="s">
        <v>980</v>
      </c>
      <c r="C26" t="s">
        <v>916</v>
      </c>
      <c r="D26" t="s">
        <v>559</v>
      </c>
      <c r="E26" t="s">
        <v>531</v>
      </c>
      <c r="F26" t="s">
        <v>591</v>
      </c>
      <c r="G26" t="s">
        <v>533</v>
      </c>
      <c r="H26" t="s">
        <v>981</v>
      </c>
      <c r="I26" t="s">
        <v>982</v>
      </c>
      <c r="J26" t="s">
        <v>983</v>
      </c>
      <c r="K26" t="s">
        <v>984</v>
      </c>
      <c r="L26" t="s">
        <v>551</v>
      </c>
      <c r="M26" t="s">
        <v>551</v>
      </c>
      <c r="N26" t="s">
        <v>568</v>
      </c>
      <c r="O26" t="s">
        <v>541</v>
      </c>
      <c r="P26" t="s">
        <v>543</v>
      </c>
      <c r="Q26" t="s">
        <v>541</v>
      </c>
      <c r="R26" t="s">
        <v>543</v>
      </c>
      <c r="S26" t="s">
        <v>544</v>
      </c>
      <c r="T26" t="s">
        <v>545</v>
      </c>
      <c r="U26" t="s">
        <v>544</v>
      </c>
      <c r="V26" t="s">
        <v>545</v>
      </c>
      <c r="W26" t="s">
        <v>985</v>
      </c>
      <c r="X26" t="s">
        <v>986</v>
      </c>
      <c r="Y26" t="s">
        <v>533</v>
      </c>
      <c r="Z26" t="s">
        <v>987</v>
      </c>
      <c r="AA26" t="s">
        <v>952</v>
      </c>
      <c r="AB26" t="s">
        <v>988</v>
      </c>
      <c r="AC26" t="s">
        <v>551</v>
      </c>
      <c r="AD26" t="s">
        <v>989</v>
      </c>
      <c r="AE26" t="s">
        <v>990</v>
      </c>
      <c r="AF26" t="s">
        <v>533</v>
      </c>
      <c r="AG26" t="s">
        <v>991</v>
      </c>
      <c r="AH26" t="s">
        <v>952</v>
      </c>
      <c r="AI26" t="s">
        <v>943</v>
      </c>
      <c r="AK26" t="s">
        <v>556</v>
      </c>
      <c r="AR26" t="s">
        <v>556</v>
      </c>
      <c r="AY26" t="s">
        <v>556</v>
      </c>
      <c r="BF26" t="s">
        <v>556</v>
      </c>
      <c r="BM26" t="s">
        <v>556</v>
      </c>
      <c r="BT26" t="s">
        <v>556</v>
      </c>
    </row>
    <row r="27" spans="1:72">
      <c r="A27" t="s">
        <v>992</v>
      </c>
      <c r="B27" t="s">
        <v>993</v>
      </c>
      <c r="C27" t="s">
        <v>916</v>
      </c>
      <c r="D27" t="s">
        <v>530</v>
      </c>
      <c r="E27" t="s">
        <v>531</v>
      </c>
      <c r="F27" t="s">
        <v>993</v>
      </c>
      <c r="G27" t="s">
        <v>533</v>
      </c>
      <c r="H27" t="s">
        <v>994</v>
      </c>
      <c r="I27" t="s">
        <v>995</v>
      </c>
      <c r="J27" t="s">
        <v>996</v>
      </c>
      <c r="K27" t="s">
        <v>997</v>
      </c>
      <c r="L27" t="s">
        <v>551</v>
      </c>
      <c r="M27" t="s">
        <v>998</v>
      </c>
      <c r="N27" t="s">
        <v>540</v>
      </c>
      <c r="O27" t="s">
        <v>541</v>
      </c>
      <c r="P27" t="s">
        <v>542</v>
      </c>
      <c r="Q27" t="s">
        <v>544</v>
      </c>
      <c r="R27" t="s">
        <v>543</v>
      </c>
      <c r="S27" t="s">
        <v>544</v>
      </c>
      <c r="T27" t="s">
        <v>545</v>
      </c>
      <c r="U27" t="s">
        <v>541</v>
      </c>
      <c r="V27" t="s">
        <v>543</v>
      </c>
      <c r="W27" t="s">
        <v>999</v>
      </c>
      <c r="X27" t="s">
        <v>1000</v>
      </c>
      <c r="Y27" t="s">
        <v>533</v>
      </c>
      <c r="Z27" t="s">
        <v>1001</v>
      </c>
      <c r="AA27" t="s">
        <v>549</v>
      </c>
      <c r="AB27" t="s">
        <v>1002</v>
      </c>
      <c r="AC27" t="s">
        <v>551</v>
      </c>
      <c r="AD27" t="s">
        <v>1003</v>
      </c>
      <c r="AE27" t="s">
        <v>553</v>
      </c>
      <c r="AF27" t="s">
        <v>533</v>
      </c>
      <c r="AG27" t="s">
        <v>1004</v>
      </c>
      <c r="AH27" t="s">
        <v>549</v>
      </c>
      <c r="AI27" t="s">
        <v>550</v>
      </c>
      <c r="AJ27" t="s">
        <v>555</v>
      </c>
      <c r="AK27" t="s">
        <v>556</v>
      </c>
      <c r="AR27" t="s">
        <v>556</v>
      </c>
      <c r="AY27" t="s">
        <v>556</v>
      </c>
      <c r="BF27" t="s">
        <v>556</v>
      </c>
      <c r="BM27" t="s">
        <v>556</v>
      </c>
      <c r="BT27" t="s">
        <v>556</v>
      </c>
    </row>
    <row r="28" spans="1:72">
      <c r="A28" t="s">
        <v>1005</v>
      </c>
      <c r="B28" t="s">
        <v>1006</v>
      </c>
      <c r="C28" t="s">
        <v>1007</v>
      </c>
      <c r="D28" t="s">
        <v>530</v>
      </c>
      <c r="E28" t="s">
        <v>531</v>
      </c>
      <c r="F28" t="s">
        <v>1008</v>
      </c>
      <c r="G28" t="s">
        <v>533</v>
      </c>
      <c r="H28" t="s">
        <v>1009</v>
      </c>
      <c r="I28" t="s">
        <v>1010</v>
      </c>
      <c r="J28" t="s">
        <v>1011</v>
      </c>
      <c r="K28" t="s">
        <v>1012</v>
      </c>
      <c r="L28" t="s">
        <v>551</v>
      </c>
      <c r="M28" t="s">
        <v>698</v>
      </c>
      <c r="N28" t="s">
        <v>859</v>
      </c>
      <c r="O28" t="s">
        <v>541</v>
      </c>
      <c r="P28" t="s">
        <v>542</v>
      </c>
      <c r="Q28" t="s">
        <v>541</v>
      </c>
      <c r="R28" t="s">
        <v>543</v>
      </c>
      <c r="S28" t="s">
        <v>541</v>
      </c>
      <c r="T28" t="s">
        <v>598</v>
      </c>
      <c r="U28" t="s">
        <v>541</v>
      </c>
      <c r="V28" t="s">
        <v>543</v>
      </c>
      <c r="W28" t="s">
        <v>1013</v>
      </c>
      <c r="X28" t="s">
        <v>1014</v>
      </c>
      <c r="Y28" t="s">
        <v>533</v>
      </c>
      <c r="Z28" t="s">
        <v>1015</v>
      </c>
      <c r="AA28" t="s">
        <v>1016</v>
      </c>
      <c r="AB28" t="s">
        <v>1017</v>
      </c>
      <c r="AC28" t="s">
        <v>551</v>
      </c>
      <c r="AD28" t="s">
        <v>1018</v>
      </c>
      <c r="AE28" t="s">
        <v>1019</v>
      </c>
      <c r="AF28" t="s">
        <v>533</v>
      </c>
      <c r="AG28" t="s">
        <v>1020</v>
      </c>
      <c r="AH28" t="s">
        <v>549</v>
      </c>
      <c r="AI28" t="s">
        <v>879</v>
      </c>
      <c r="AK28" t="s">
        <v>556</v>
      </c>
      <c r="AR28" t="s">
        <v>556</v>
      </c>
      <c r="AY28" t="s">
        <v>556</v>
      </c>
      <c r="BF28" t="s">
        <v>556</v>
      </c>
      <c r="BM28" t="s">
        <v>556</v>
      </c>
      <c r="BT28" t="s">
        <v>556</v>
      </c>
    </row>
    <row r="29" spans="1:72">
      <c r="A29" t="s">
        <v>1021</v>
      </c>
      <c r="B29" t="s">
        <v>1022</v>
      </c>
      <c r="C29" t="s">
        <v>1007</v>
      </c>
      <c r="D29" t="s">
        <v>530</v>
      </c>
      <c r="E29" t="s">
        <v>531</v>
      </c>
      <c r="F29" t="s">
        <v>1008</v>
      </c>
      <c r="G29" t="s">
        <v>533</v>
      </c>
      <c r="H29" t="s">
        <v>1023</v>
      </c>
      <c r="I29" t="s">
        <v>1024</v>
      </c>
      <c r="J29" t="s">
        <v>1025</v>
      </c>
      <c r="K29" t="s">
        <v>1026</v>
      </c>
      <c r="L29" t="s">
        <v>551</v>
      </c>
      <c r="M29" t="s">
        <v>1027</v>
      </c>
      <c r="N29" t="s">
        <v>859</v>
      </c>
      <c r="O29" t="s">
        <v>541</v>
      </c>
      <c r="P29" t="s">
        <v>542</v>
      </c>
      <c r="Q29" t="s">
        <v>541</v>
      </c>
      <c r="R29" t="s">
        <v>543</v>
      </c>
      <c r="S29" t="s">
        <v>541</v>
      </c>
      <c r="T29" t="s">
        <v>598</v>
      </c>
      <c r="U29" t="s">
        <v>541</v>
      </c>
      <c r="V29" t="s">
        <v>543</v>
      </c>
      <c r="W29" t="s">
        <v>1028</v>
      </c>
      <c r="X29" t="s">
        <v>1029</v>
      </c>
      <c r="Y29" t="s">
        <v>533</v>
      </c>
      <c r="Z29" t="s">
        <v>1030</v>
      </c>
      <c r="AA29" t="s">
        <v>1016</v>
      </c>
      <c r="AB29" t="s">
        <v>1017</v>
      </c>
      <c r="AC29" t="s">
        <v>551</v>
      </c>
      <c r="AD29" t="s">
        <v>1031</v>
      </c>
      <c r="AE29" t="s">
        <v>1019</v>
      </c>
      <c r="AF29" t="s">
        <v>533</v>
      </c>
      <c r="AG29" t="s">
        <v>1020</v>
      </c>
      <c r="AH29" t="s">
        <v>549</v>
      </c>
      <c r="AI29" t="s">
        <v>879</v>
      </c>
      <c r="AK29" t="s">
        <v>556</v>
      </c>
      <c r="AR29" t="s">
        <v>556</v>
      </c>
      <c r="AY29" t="s">
        <v>556</v>
      </c>
      <c r="BF29" t="s">
        <v>556</v>
      </c>
      <c r="BM29" t="s">
        <v>556</v>
      </c>
      <c r="BT29" t="s">
        <v>556</v>
      </c>
    </row>
    <row r="30" spans="1:72">
      <c r="A30" t="s">
        <v>1032</v>
      </c>
      <c r="B30" t="s">
        <v>1033</v>
      </c>
      <c r="C30" t="s">
        <v>1007</v>
      </c>
      <c r="D30" t="s">
        <v>530</v>
      </c>
      <c r="E30" t="s">
        <v>531</v>
      </c>
      <c r="F30" t="s">
        <v>1034</v>
      </c>
      <c r="G30" t="s">
        <v>533</v>
      </c>
      <c r="H30" t="s">
        <v>1035</v>
      </c>
      <c r="I30" t="s">
        <v>1036</v>
      </c>
      <c r="J30" t="s">
        <v>1037</v>
      </c>
      <c r="K30" t="s">
        <v>1038</v>
      </c>
      <c r="L30" t="s">
        <v>1039</v>
      </c>
      <c r="M30" t="s">
        <v>1040</v>
      </c>
      <c r="N30" t="s">
        <v>1041</v>
      </c>
      <c r="O30" t="s">
        <v>541</v>
      </c>
      <c r="P30" t="s">
        <v>543</v>
      </c>
      <c r="Q30" t="s">
        <v>541</v>
      </c>
      <c r="R30" t="s">
        <v>543</v>
      </c>
      <c r="S30" t="s">
        <v>541</v>
      </c>
      <c r="T30" t="s">
        <v>543</v>
      </c>
      <c r="U30" t="s">
        <v>541</v>
      </c>
      <c r="V30" t="s">
        <v>543</v>
      </c>
      <c r="W30" t="s">
        <v>1042</v>
      </c>
      <c r="X30" t="s">
        <v>1043</v>
      </c>
      <c r="Y30" t="s">
        <v>533</v>
      </c>
      <c r="Z30" t="s">
        <v>1044</v>
      </c>
      <c r="AA30" t="s">
        <v>1045</v>
      </c>
      <c r="AB30" t="s">
        <v>1017</v>
      </c>
      <c r="AC30" t="s">
        <v>551</v>
      </c>
      <c r="AD30" t="s">
        <v>1046</v>
      </c>
      <c r="AE30" t="s">
        <v>1019</v>
      </c>
      <c r="AF30" t="s">
        <v>533</v>
      </c>
      <c r="AG30" t="s">
        <v>878</v>
      </c>
      <c r="AH30" t="s">
        <v>549</v>
      </c>
      <c r="AI30" t="s">
        <v>879</v>
      </c>
      <c r="AK30" t="s">
        <v>556</v>
      </c>
      <c r="AR30" t="s">
        <v>556</v>
      </c>
      <c r="AY30" t="s">
        <v>556</v>
      </c>
      <c r="BF30" t="s">
        <v>556</v>
      </c>
      <c r="BM30" t="s">
        <v>556</v>
      </c>
      <c r="BT30" t="s">
        <v>556</v>
      </c>
    </row>
    <row r="31" spans="1:72">
      <c r="A31" t="s">
        <v>1047</v>
      </c>
      <c r="B31" t="s">
        <v>1048</v>
      </c>
      <c r="C31" t="s">
        <v>1049</v>
      </c>
      <c r="D31" t="s">
        <v>530</v>
      </c>
      <c r="E31" t="s">
        <v>531</v>
      </c>
      <c r="F31" t="s">
        <v>532</v>
      </c>
      <c r="G31" t="s">
        <v>533</v>
      </c>
      <c r="H31" t="s">
        <v>1050</v>
      </c>
      <c r="I31" t="s">
        <v>1051</v>
      </c>
      <c r="J31" t="s">
        <v>1052</v>
      </c>
      <c r="K31" t="s">
        <v>1053</v>
      </c>
      <c r="L31" t="s">
        <v>551</v>
      </c>
      <c r="M31" t="s">
        <v>1054</v>
      </c>
      <c r="N31" t="s">
        <v>540</v>
      </c>
      <c r="O31" t="s">
        <v>541</v>
      </c>
      <c r="P31" t="s">
        <v>542</v>
      </c>
      <c r="Q31" t="s">
        <v>541</v>
      </c>
      <c r="R31" t="s">
        <v>543</v>
      </c>
      <c r="S31" t="s">
        <v>544</v>
      </c>
      <c r="T31" t="s">
        <v>545</v>
      </c>
      <c r="U31" t="s">
        <v>541</v>
      </c>
      <c r="V31" t="s">
        <v>543</v>
      </c>
      <c r="W31" t="s">
        <v>1055</v>
      </c>
      <c r="X31" t="s">
        <v>1056</v>
      </c>
      <c r="Y31" t="s">
        <v>533</v>
      </c>
      <c r="Z31" t="s">
        <v>1057</v>
      </c>
      <c r="AA31" t="s">
        <v>549</v>
      </c>
      <c r="AB31" t="s">
        <v>1002</v>
      </c>
      <c r="AC31" t="s">
        <v>1058</v>
      </c>
      <c r="AD31" t="s">
        <v>1059</v>
      </c>
      <c r="AE31" t="s">
        <v>553</v>
      </c>
      <c r="AF31" t="s">
        <v>533</v>
      </c>
      <c r="AG31" t="s">
        <v>554</v>
      </c>
      <c r="AH31" t="s">
        <v>549</v>
      </c>
      <c r="AI31" t="s">
        <v>1002</v>
      </c>
      <c r="AJ31" t="s">
        <v>555</v>
      </c>
      <c r="AK31" t="s">
        <v>556</v>
      </c>
      <c r="AR31" t="s">
        <v>556</v>
      </c>
      <c r="AY31" t="s">
        <v>556</v>
      </c>
      <c r="BF31" t="s">
        <v>556</v>
      </c>
      <c r="BM31" t="s">
        <v>556</v>
      </c>
      <c r="BT31" t="s">
        <v>556</v>
      </c>
    </row>
    <row r="32" spans="1:72">
      <c r="A32" t="s">
        <v>1060</v>
      </c>
      <c r="B32" t="s">
        <v>1061</v>
      </c>
      <c r="C32" t="s">
        <v>1049</v>
      </c>
      <c r="D32" t="s">
        <v>559</v>
      </c>
      <c r="E32" t="s">
        <v>531</v>
      </c>
      <c r="F32" t="s">
        <v>1062</v>
      </c>
      <c r="G32" t="s">
        <v>533</v>
      </c>
      <c r="H32" t="s">
        <v>1063</v>
      </c>
      <c r="I32" t="s">
        <v>1064</v>
      </c>
      <c r="J32" t="s">
        <v>1065</v>
      </c>
      <c r="K32" t="s">
        <v>1066</v>
      </c>
      <c r="L32" t="s">
        <v>1067</v>
      </c>
      <c r="M32" t="s">
        <v>698</v>
      </c>
      <c r="N32" t="s">
        <v>568</v>
      </c>
      <c r="O32" t="s">
        <v>541</v>
      </c>
      <c r="P32" t="s">
        <v>542</v>
      </c>
      <c r="Q32" t="s">
        <v>541</v>
      </c>
      <c r="R32" t="s">
        <v>542</v>
      </c>
      <c r="S32" t="s">
        <v>544</v>
      </c>
      <c r="T32" t="s">
        <v>545</v>
      </c>
      <c r="U32" t="s">
        <v>541</v>
      </c>
      <c r="V32" t="s">
        <v>598</v>
      </c>
      <c r="W32" t="s">
        <v>1068</v>
      </c>
      <c r="X32" t="s">
        <v>1069</v>
      </c>
      <c r="Y32" t="s">
        <v>533</v>
      </c>
      <c r="Z32" t="s">
        <v>1070</v>
      </c>
      <c r="AA32" t="s">
        <v>1045</v>
      </c>
      <c r="AB32" t="s">
        <v>1071</v>
      </c>
      <c r="AD32" t="s">
        <v>1072</v>
      </c>
      <c r="AE32" t="s">
        <v>1073</v>
      </c>
      <c r="AF32" t="s">
        <v>533</v>
      </c>
      <c r="AG32" t="s">
        <v>1074</v>
      </c>
      <c r="AH32" t="s">
        <v>568</v>
      </c>
      <c r="AI32" t="s">
        <v>1071</v>
      </c>
      <c r="AK32" t="s">
        <v>556</v>
      </c>
      <c r="AR32" t="s">
        <v>556</v>
      </c>
      <c r="AY32" t="s">
        <v>556</v>
      </c>
      <c r="BF32" t="s">
        <v>556</v>
      </c>
      <c r="BM32" t="s">
        <v>556</v>
      </c>
      <c r="BT32" t="s">
        <v>556</v>
      </c>
    </row>
    <row r="33" spans="1:72">
      <c r="A33" t="s">
        <v>1075</v>
      </c>
      <c r="B33" t="s">
        <v>1076</v>
      </c>
      <c r="C33" t="s">
        <v>1049</v>
      </c>
      <c r="D33" t="s">
        <v>530</v>
      </c>
      <c r="E33" t="s">
        <v>531</v>
      </c>
      <c r="F33" t="s">
        <v>1077</v>
      </c>
      <c r="G33" t="s">
        <v>533</v>
      </c>
      <c r="H33" t="s">
        <v>1078</v>
      </c>
      <c r="I33" t="s">
        <v>1079</v>
      </c>
      <c r="J33" t="s">
        <v>1080</v>
      </c>
      <c r="K33" t="s">
        <v>1081</v>
      </c>
      <c r="L33" t="s">
        <v>1082</v>
      </c>
      <c r="M33" t="s">
        <v>1083</v>
      </c>
      <c r="N33" t="s">
        <v>568</v>
      </c>
      <c r="O33" t="s">
        <v>541</v>
      </c>
      <c r="P33" t="s">
        <v>598</v>
      </c>
      <c r="Q33" t="s">
        <v>541</v>
      </c>
      <c r="R33" t="s">
        <v>543</v>
      </c>
      <c r="S33" t="s">
        <v>544</v>
      </c>
      <c r="T33" t="s">
        <v>545</v>
      </c>
      <c r="U33" t="s">
        <v>541</v>
      </c>
      <c r="V33" t="s">
        <v>543</v>
      </c>
      <c r="W33" t="s">
        <v>1084</v>
      </c>
      <c r="X33" t="s">
        <v>1085</v>
      </c>
      <c r="Y33" t="s">
        <v>533</v>
      </c>
      <c r="Z33" t="s">
        <v>1086</v>
      </c>
      <c r="AA33" t="s">
        <v>1087</v>
      </c>
      <c r="AB33" t="s">
        <v>1088</v>
      </c>
      <c r="AC33" t="s">
        <v>1089</v>
      </c>
      <c r="AD33" t="s">
        <v>1090</v>
      </c>
      <c r="AE33" t="s">
        <v>1091</v>
      </c>
      <c r="AF33" t="s">
        <v>533</v>
      </c>
      <c r="AG33" t="s">
        <v>1092</v>
      </c>
      <c r="AH33" t="s">
        <v>1093</v>
      </c>
      <c r="AI33" t="s">
        <v>1094</v>
      </c>
      <c r="AJ33" t="s">
        <v>1095</v>
      </c>
      <c r="AK33" t="s">
        <v>556</v>
      </c>
      <c r="AR33" t="s">
        <v>556</v>
      </c>
      <c r="AY33" t="s">
        <v>556</v>
      </c>
      <c r="BF33" t="s">
        <v>556</v>
      </c>
      <c r="BM33" t="s">
        <v>556</v>
      </c>
      <c r="BT33" t="s">
        <v>556</v>
      </c>
    </row>
    <row r="34" spans="1:72">
      <c r="A34" t="s">
        <v>1096</v>
      </c>
      <c r="B34" t="s">
        <v>1097</v>
      </c>
      <c r="C34" t="s">
        <v>1098</v>
      </c>
      <c r="D34" t="s">
        <v>530</v>
      </c>
      <c r="E34" t="s">
        <v>531</v>
      </c>
      <c r="F34" t="s">
        <v>1099</v>
      </c>
      <c r="G34" t="s">
        <v>1100</v>
      </c>
      <c r="H34" t="s">
        <v>1101</v>
      </c>
      <c r="I34" t="s">
        <v>1102</v>
      </c>
      <c r="J34" t="s">
        <v>1103</v>
      </c>
      <c r="K34" t="s">
        <v>1104</v>
      </c>
      <c r="L34" t="s">
        <v>551</v>
      </c>
      <c r="M34" t="s">
        <v>1105</v>
      </c>
      <c r="N34" t="s">
        <v>859</v>
      </c>
      <c r="O34" t="s">
        <v>541</v>
      </c>
      <c r="P34" t="s">
        <v>583</v>
      </c>
      <c r="Q34" t="s">
        <v>541</v>
      </c>
      <c r="R34" t="s">
        <v>583</v>
      </c>
      <c r="S34" t="s">
        <v>541</v>
      </c>
      <c r="T34" t="s">
        <v>583</v>
      </c>
      <c r="U34" t="s">
        <v>541</v>
      </c>
      <c r="V34" t="s">
        <v>583</v>
      </c>
      <c r="W34" t="s">
        <v>1106</v>
      </c>
      <c r="X34" t="s">
        <v>1107</v>
      </c>
      <c r="Y34" t="s">
        <v>1108</v>
      </c>
      <c r="Z34" t="s">
        <v>1109</v>
      </c>
      <c r="AA34" t="s">
        <v>1110</v>
      </c>
      <c r="AB34" t="s">
        <v>1111</v>
      </c>
      <c r="AC34" t="s">
        <v>1112</v>
      </c>
      <c r="AD34" t="s">
        <v>1113</v>
      </c>
      <c r="AE34" t="s">
        <v>1114</v>
      </c>
      <c r="AF34" t="s">
        <v>1108</v>
      </c>
      <c r="AG34" t="s">
        <v>1115</v>
      </c>
      <c r="AH34" t="s">
        <v>568</v>
      </c>
      <c r="AI34" t="s">
        <v>1116</v>
      </c>
      <c r="AJ34" t="s">
        <v>551</v>
      </c>
      <c r="AK34" t="s">
        <v>1117</v>
      </c>
      <c r="AL34" t="s">
        <v>1118</v>
      </c>
      <c r="AM34" t="s">
        <v>1119</v>
      </c>
      <c r="AN34" t="s">
        <v>1120</v>
      </c>
      <c r="AO34" t="s">
        <v>1121</v>
      </c>
      <c r="AP34" t="s">
        <v>1111</v>
      </c>
      <c r="AQ34" t="s">
        <v>698</v>
      </c>
      <c r="AR34" t="s">
        <v>1122</v>
      </c>
      <c r="AS34" t="s">
        <v>1123</v>
      </c>
      <c r="AT34" t="s">
        <v>533</v>
      </c>
      <c r="AU34" t="s">
        <v>1124</v>
      </c>
      <c r="AV34" t="s">
        <v>1121</v>
      </c>
      <c r="AW34" t="s">
        <v>1125</v>
      </c>
      <c r="AX34" t="s">
        <v>698</v>
      </c>
      <c r="AY34" t="s">
        <v>556</v>
      </c>
      <c r="BF34" t="s">
        <v>556</v>
      </c>
      <c r="BM34" t="s">
        <v>556</v>
      </c>
      <c r="BT34" t="s">
        <v>556</v>
      </c>
    </row>
    <row r="35" spans="1:72">
      <c r="A35" t="s">
        <v>1126</v>
      </c>
      <c r="B35" t="s">
        <v>1127</v>
      </c>
      <c r="C35" t="s">
        <v>1098</v>
      </c>
      <c r="D35" t="s">
        <v>559</v>
      </c>
      <c r="E35" t="s">
        <v>531</v>
      </c>
      <c r="F35" t="s">
        <v>1128</v>
      </c>
      <c r="G35" t="s">
        <v>533</v>
      </c>
      <c r="H35" t="s">
        <v>1129</v>
      </c>
      <c r="I35" t="s">
        <v>1130</v>
      </c>
      <c r="J35" t="s">
        <v>1131</v>
      </c>
      <c r="K35" t="s">
        <v>1132</v>
      </c>
      <c r="L35" t="s">
        <v>1133</v>
      </c>
      <c r="M35" t="s">
        <v>1134</v>
      </c>
      <c r="N35" t="s">
        <v>568</v>
      </c>
      <c r="O35" t="s">
        <v>541</v>
      </c>
      <c r="P35" t="s">
        <v>542</v>
      </c>
      <c r="Q35" t="s">
        <v>541</v>
      </c>
      <c r="R35" t="s">
        <v>542</v>
      </c>
      <c r="S35" t="s">
        <v>541</v>
      </c>
      <c r="T35" t="s">
        <v>598</v>
      </c>
      <c r="U35" t="s">
        <v>541</v>
      </c>
      <c r="V35" t="s">
        <v>598</v>
      </c>
      <c r="W35" t="s">
        <v>1135</v>
      </c>
      <c r="X35" t="s">
        <v>1136</v>
      </c>
      <c r="Y35" t="s">
        <v>533</v>
      </c>
      <c r="Z35" t="s">
        <v>1137</v>
      </c>
      <c r="AA35" t="s">
        <v>1138</v>
      </c>
      <c r="AB35" t="s">
        <v>1111</v>
      </c>
      <c r="AC35" t="s">
        <v>1112</v>
      </c>
      <c r="AD35" t="s">
        <v>1139</v>
      </c>
      <c r="AE35" t="s">
        <v>1140</v>
      </c>
      <c r="AF35" t="s">
        <v>533</v>
      </c>
      <c r="AG35" t="s">
        <v>1141</v>
      </c>
      <c r="AH35" t="s">
        <v>1110</v>
      </c>
      <c r="AI35" t="s">
        <v>1111</v>
      </c>
      <c r="AJ35" t="s">
        <v>1142</v>
      </c>
      <c r="AK35" t="s">
        <v>556</v>
      </c>
      <c r="AR35" t="s">
        <v>556</v>
      </c>
      <c r="AY35" t="s">
        <v>556</v>
      </c>
      <c r="BF35" t="s">
        <v>556</v>
      </c>
      <c r="BM35" t="s">
        <v>556</v>
      </c>
      <c r="BT35" t="s">
        <v>556</v>
      </c>
    </row>
    <row r="36" spans="1:72">
      <c r="A36" t="s">
        <v>1143</v>
      </c>
      <c r="B36" t="s">
        <v>1144</v>
      </c>
      <c r="C36" t="s">
        <v>1098</v>
      </c>
      <c r="D36" t="s">
        <v>530</v>
      </c>
      <c r="E36" t="s">
        <v>531</v>
      </c>
      <c r="F36" t="s">
        <v>1145</v>
      </c>
      <c r="G36" t="s">
        <v>1100</v>
      </c>
      <c r="H36" t="s">
        <v>1146</v>
      </c>
      <c r="I36" t="s">
        <v>1147</v>
      </c>
      <c r="J36" t="s">
        <v>1148</v>
      </c>
      <c r="K36" t="s">
        <v>1149</v>
      </c>
      <c r="M36" t="s">
        <v>1150</v>
      </c>
      <c r="N36" t="s">
        <v>859</v>
      </c>
      <c r="O36" t="s">
        <v>541</v>
      </c>
      <c r="P36" t="s">
        <v>583</v>
      </c>
      <c r="Q36" t="s">
        <v>541</v>
      </c>
      <c r="R36" t="s">
        <v>583</v>
      </c>
      <c r="S36" t="s">
        <v>541</v>
      </c>
      <c r="T36" t="s">
        <v>583</v>
      </c>
      <c r="U36" t="s">
        <v>541</v>
      </c>
      <c r="V36" t="s">
        <v>583</v>
      </c>
      <c r="W36" t="s">
        <v>1151</v>
      </c>
      <c r="X36" t="s">
        <v>1152</v>
      </c>
      <c r="Y36" t="s">
        <v>1100</v>
      </c>
      <c r="Z36" t="s">
        <v>1109</v>
      </c>
      <c r="AA36" t="s">
        <v>1110</v>
      </c>
      <c r="AB36" t="s">
        <v>1111</v>
      </c>
      <c r="AC36" t="s">
        <v>1112</v>
      </c>
      <c r="AD36" t="s">
        <v>1153</v>
      </c>
      <c r="AE36" t="s">
        <v>1114</v>
      </c>
      <c r="AF36" t="s">
        <v>1100</v>
      </c>
      <c r="AG36" t="s">
        <v>1154</v>
      </c>
      <c r="AH36" t="s">
        <v>568</v>
      </c>
      <c r="AI36" t="s">
        <v>1155</v>
      </c>
      <c r="AJ36" t="s">
        <v>1156</v>
      </c>
      <c r="AK36" t="s">
        <v>1157</v>
      </c>
      <c r="AL36" t="s">
        <v>1158</v>
      </c>
      <c r="AM36" t="s">
        <v>1100</v>
      </c>
      <c r="AN36" t="s">
        <v>1159</v>
      </c>
      <c r="AO36" t="s">
        <v>1110</v>
      </c>
      <c r="AP36" t="s">
        <v>1111</v>
      </c>
      <c r="AQ36" t="s">
        <v>698</v>
      </c>
      <c r="AR36" t="s">
        <v>1160</v>
      </c>
      <c r="AS36" t="s">
        <v>1161</v>
      </c>
      <c r="AT36" t="s">
        <v>1100</v>
      </c>
      <c r="AU36" t="s">
        <v>1162</v>
      </c>
      <c r="AV36" t="s">
        <v>568</v>
      </c>
      <c r="AW36" t="s">
        <v>1163</v>
      </c>
      <c r="AX36" t="s">
        <v>698</v>
      </c>
      <c r="AY36" t="s">
        <v>556</v>
      </c>
      <c r="BF36" t="s">
        <v>556</v>
      </c>
      <c r="BM36" t="s">
        <v>556</v>
      </c>
      <c r="BT36" t="s">
        <v>556</v>
      </c>
    </row>
    <row r="37" spans="1:72">
      <c r="A37" t="s">
        <v>1164</v>
      </c>
      <c r="B37" t="s">
        <v>1165</v>
      </c>
      <c r="C37" t="s">
        <v>1098</v>
      </c>
      <c r="D37" t="s">
        <v>559</v>
      </c>
      <c r="E37" t="s">
        <v>531</v>
      </c>
      <c r="F37" t="s">
        <v>1128</v>
      </c>
      <c r="G37" t="s">
        <v>533</v>
      </c>
      <c r="H37" t="s">
        <v>1166</v>
      </c>
      <c r="I37" t="s">
        <v>1167</v>
      </c>
      <c r="J37" t="s">
        <v>1168</v>
      </c>
      <c r="K37" t="s">
        <v>1169</v>
      </c>
      <c r="M37" t="s">
        <v>1170</v>
      </c>
      <c r="N37" t="s">
        <v>568</v>
      </c>
      <c r="O37" t="s">
        <v>541</v>
      </c>
      <c r="P37" t="s">
        <v>542</v>
      </c>
      <c r="Q37" t="s">
        <v>541</v>
      </c>
      <c r="R37" t="s">
        <v>542</v>
      </c>
      <c r="S37" t="s">
        <v>541</v>
      </c>
      <c r="T37" t="s">
        <v>598</v>
      </c>
      <c r="U37" t="s">
        <v>541</v>
      </c>
      <c r="V37" t="s">
        <v>543</v>
      </c>
      <c r="W37" t="s">
        <v>1171</v>
      </c>
      <c r="X37" t="s">
        <v>1172</v>
      </c>
      <c r="Y37" t="s">
        <v>533</v>
      </c>
      <c r="Z37" t="s">
        <v>1173</v>
      </c>
      <c r="AA37" t="s">
        <v>1174</v>
      </c>
      <c r="AB37" t="s">
        <v>1111</v>
      </c>
      <c r="AC37" t="s">
        <v>1175</v>
      </c>
      <c r="AD37" t="s">
        <v>1176</v>
      </c>
      <c r="AE37" t="s">
        <v>1177</v>
      </c>
      <c r="AF37" t="s">
        <v>533</v>
      </c>
      <c r="AG37" t="s">
        <v>1178</v>
      </c>
      <c r="AH37" t="s">
        <v>1179</v>
      </c>
      <c r="AI37" t="s">
        <v>1111</v>
      </c>
      <c r="AJ37" t="s">
        <v>1180</v>
      </c>
      <c r="AK37" t="s">
        <v>1181</v>
      </c>
      <c r="AL37" t="s">
        <v>1182</v>
      </c>
      <c r="AM37" t="s">
        <v>533</v>
      </c>
      <c r="AN37" t="s">
        <v>1178</v>
      </c>
      <c r="AO37" t="s">
        <v>1179</v>
      </c>
      <c r="AP37" t="s">
        <v>1111</v>
      </c>
      <c r="AQ37" t="s">
        <v>1183</v>
      </c>
      <c r="AR37" t="s">
        <v>556</v>
      </c>
      <c r="AY37" t="s">
        <v>556</v>
      </c>
      <c r="BF37" t="s">
        <v>556</v>
      </c>
      <c r="BM37" t="s">
        <v>556</v>
      </c>
      <c r="BT37" t="s">
        <v>556</v>
      </c>
    </row>
    <row r="38" spans="1:72">
      <c r="A38" t="s">
        <v>1184</v>
      </c>
      <c r="B38" t="s">
        <v>1185</v>
      </c>
      <c r="C38" t="s">
        <v>1098</v>
      </c>
      <c r="D38" t="s">
        <v>530</v>
      </c>
      <c r="E38" t="s">
        <v>531</v>
      </c>
      <c r="F38" t="s">
        <v>1185</v>
      </c>
      <c r="G38" t="s">
        <v>1100</v>
      </c>
      <c r="H38" t="s">
        <v>1186</v>
      </c>
      <c r="I38" t="s">
        <v>1187</v>
      </c>
      <c r="J38" t="s">
        <v>1188</v>
      </c>
      <c r="K38" t="s">
        <v>1189</v>
      </c>
      <c r="M38" t="s">
        <v>1190</v>
      </c>
      <c r="N38" t="s">
        <v>859</v>
      </c>
      <c r="O38" t="s">
        <v>541</v>
      </c>
      <c r="P38" t="s">
        <v>583</v>
      </c>
      <c r="Q38" t="s">
        <v>544</v>
      </c>
      <c r="R38" t="s">
        <v>583</v>
      </c>
      <c r="S38" t="s">
        <v>544</v>
      </c>
      <c r="T38" t="s">
        <v>545</v>
      </c>
      <c r="U38" t="s">
        <v>544</v>
      </c>
      <c r="V38" t="s">
        <v>583</v>
      </c>
      <c r="W38" t="s">
        <v>1191</v>
      </c>
      <c r="X38" t="s">
        <v>1188</v>
      </c>
      <c r="Y38" t="s">
        <v>1100</v>
      </c>
      <c r="Z38" t="s">
        <v>1187</v>
      </c>
      <c r="AA38" t="s">
        <v>1192</v>
      </c>
      <c r="AB38" t="s">
        <v>1185</v>
      </c>
      <c r="AC38" t="s">
        <v>1193</v>
      </c>
      <c r="AD38" t="s">
        <v>556</v>
      </c>
      <c r="AK38" t="s">
        <v>556</v>
      </c>
      <c r="AR38" t="s">
        <v>556</v>
      </c>
      <c r="AY38" t="s">
        <v>556</v>
      </c>
      <c r="BF38" t="s">
        <v>556</v>
      </c>
      <c r="BM38" t="s">
        <v>556</v>
      </c>
      <c r="BT38" t="s">
        <v>556</v>
      </c>
    </row>
    <row r="39" spans="1:72">
      <c r="A39" t="s">
        <v>1194</v>
      </c>
      <c r="B39" t="s">
        <v>1195</v>
      </c>
      <c r="C39" t="s">
        <v>1098</v>
      </c>
      <c r="D39" t="s">
        <v>559</v>
      </c>
      <c r="E39" t="s">
        <v>531</v>
      </c>
      <c r="F39" t="s">
        <v>1196</v>
      </c>
      <c r="G39" t="s">
        <v>533</v>
      </c>
      <c r="H39" t="s">
        <v>1197</v>
      </c>
      <c r="I39" t="s">
        <v>1198</v>
      </c>
      <c r="J39" t="s">
        <v>1199</v>
      </c>
      <c r="K39" t="s">
        <v>1200</v>
      </c>
      <c r="L39" t="s">
        <v>1201</v>
      </c>
      <c r="M39" t="s">
        <v>1202</v>
      </c>
      <c r="N39" t="s">
        <v>568</v>
      </c>
      <c r="O39" t="s">
        <v>541</v>
      </c>
      <c r="P39" t="s">
        <v>543</v>
      </c>
      <c r="Q39" t="s">
        <v>544</v>
      </c>
      <c r="R39" t="s">
        <v>543</v>
      </c>
      <c r="S39" t="s">
        <v>544</v>
      </c>
      <c r="T39" t="s">
        <v>545</v>
      </c>
      <c r="U39" t="s">
        <v>544</v>
      </c>
      <c r="V39" t="s">
        <v>543</v>
      </c>
      <c r="W39" t="s">
        <v>1203</v>
      </c>
      <c r="X39" t="s">
        <v>1204</v>
      </c>
      <c r="Y39" t="s">
        <v>533</v>
      </c>
      <c r="Z39" t="s">
        <v>1205</v>
      </c>
      <c r="AA39" t="s">
        <v>1206</v>
      </c>
      <c r="AB39" t="s">
        <v>1196</v>
      </c>
      <c r="AC39" t="s">
        <v>1207</v>
      </c>
      <c r="AD39" t="s">
        <v>1208</v>
      </c>
      <c r="AE39" t="s">
        <v>1209</v>
      </c>
      <c r="AF39" t="s">
        <v>533</v>
      </c>
      <c r="AG39" t="s">
        <v>1210</v>
      </c>
      <c r="AH39" t="s">
        <v>1206</v>
      </c>
      <c r="AI39" t="s">
        <v>1196</v>
      </c>
      <c r="AJ39" t="s">
        <v>1211</v>
      </c>
    </row>
    <row r="40" spans="1:72">
      <c r="A40" t="s">
        <v>1212</v>
      </c>
      <c r="B40" t="s">
        <v>1213</v>
      </c>
      <c r="C40" t="s">
        <v>1214</v>
      </c>
      <c r="D40" t="s">
        <v>530</v>
      </c>
      <c r="E40" t="s">
        <v>531</v>
      </c>
      <c r="F40" t="s">
        <v>1215</v>
      </c>
      <c r="G40" t="s">
        <v>533</v>
      </c>
      <c r="H40" t="s">
        <v>1216</v>
      </c>
      <c r="I40" t="s">
        <v>1217</v>
      </c>
      <c r="J40" t="s">
        <v>1218</v>
      </c>
      <c r="K40" t="s">
        <v>1219</v>
      </c>
      <c r="L40" t="s">
        <v>1220</v>
      </c>
      <c r="M40" t="s">
        <v>1221</v>
      </c>
      <c r="N40" t="s">
        <v>568</v>
      </c>
      <c r="O40" t="s">
        <v>544</v>
      </c>
      <c r="P40" t="s">
        <v>543</v>
      </c>
      <c r="Q40" t="s">
        <v>544</v>
      </c>
      <c r="R40" t="s">
        <v>543</v>
      </c>
      <c r="S40" t="s">
        <v>544</v>
      </c>
      <c r="T40" t="s">
        <v>543</v>
      </c>
      <c r="U40" t="s">
        <v>544</v>
      </c>
      <c r="V40" t="s">
        <v>543</v>
      </c>
      <c r="W40" t="s">
        <v>1222</v>
      </c>
      <c r="X40" t="s">
        <v>1223</v>
      </c>
      <c r="Y40" t="s">
        <v>533</v>
      </c>
      <c r="Z40" t="s">
        <v>1224</v>
      </c>
      <c r="AA40" t="s">
        <v>1192</v>
      </c>
      <c r="AB40" t="s">
        <v>1225</v>
      </c>
      <c r="AC40" t="s">
        <v>1226</v>
      </c>
      <c r="AD40" t="s">
        <v>1227</v>
      </c>
      <c r="AE40" t="s">
        <v>1228</v>
      </c>
      <c r="AF40" t="s">
        <v>533</v>
      </c>
      <c r="AG40" t="s">
        <v>1229</v>
      </c>
      <c r="AH40" t="s">
        <v>1192</v>
      </c>
      <c r="AI40" t="s">
        <v>1225</v>
      </c>
      <c r="AJ40" t="s">
        <v>1230</v>
      </c>
      <c r="AK40" t="s">
        <v>556</v>
      </c>
      <c r="AR40" t="s">
        <v>556</v>
      </c>
      <c r="AY40" t="s">
        <v>556</v>
      </c>
      <c r="BF40" t="s">
        <v>556</v>
      </c>
      <c r="BM40" t="s">
        <v>556</v>
      </c>
      <c r="BT40" t="s">
        <v>556</v>
      </c>
    </row>
    <row r="41" spans="1:72" ht="15.75">
      <c r="A41" t="s">
        <v>1231</v>
      </c>
      <c r="B41" t="s">
        <v>1232</v>
      </c>
      <c r="C41" t="s">
        <v>1214</v>
      </c>
      <c r="D41" t="s">
        <v>559</v>
      </c>
      <c r="E41" t="s">
        <v>531</v>
      </c>
      <c r="F41" t="s">
        <v>1233</v>
      </c>
      <c r="G41" t="s">
        <v>533</v>
      </c>
      <c r="H41" t="s">
        <v>1234</v>
      </c>
      <c r="I41" t="s">
        <v>1235</v>
      </c>
      <c r="J41" t="s">
        <v>1236</v>
      </c>
      <c r="K41" t="s">
        <v>970</v>
      </c>
      <c r="L41" t="s">
        <v>1237</v>
      </c>
      <c r="M41" t="s">
        <v>1238</v>
      </c>
      <c r="N41" t="s">
        <v>568</v>
      </c>
      <c r="O41" t="s">
        <v>541</v>
      </c>
      <c r="P41" t="s">
        <v>598</v>
      </c>
      <c r="Q41" t="s">
        <v>544</v>
      </c>
      <c r="R41" t="s">
        <v>545</v>
      </c>
      <c r="S41" t="s">
        <v>541</v>
      </c>
      <c r="T41" t="s">
        <v>583</v>
      </c>
      <c r="U41" t="s">
        <v>544</v>
      </c>
      <c r="V41" t="s">
        <v>545</v>
      </c>
      <c r="W41" t="s">
        <v>1239</v>
      </c>
      <c r="X41" t="s">
        <v>1240</v>
      </c>
      <c r="Y41" t="s">
        <v>533</v>
      </c>
      <c r="Z41" t="s">
        <v>1241</v>
      </c>
      <c r="AA41" t="s">
        <v>1242</v>
      </c>
      <c r="AB41" t="s">
        <v>1243</v>
      </c>
      <c r="AC41" t="s">
        <v>698</v>
      </c>
      <c r="AD41" t="s">
        <v>1244</v>
      </c>
      <c r="AE41" t="s">
        <v>1245</v>
      </c>
      <c r="AF41" t="s">
        <v>533</v>
      </c>
      <c r="AG41" t="s">
        <v>1246</v>
      </c>
      <c r="AH41" t="s">
        <v>1242</v>
      </c>
      <c r="AI41" t="s">
        <v>1243</v>
      </c>
      <c r="AJ41" t="s">
        <v>1247</v>
      </c>
    </row>
    <row r="42" spans="1:72">
      <c r="A42" t="s">
        <v>1248</v>
      </c>
      <c r="B42" t="s">
        <v>1249</v>
      </c>
      <c r="C42" t="s">
        <v>1214</v>
      </c>
      <c r="D42" t="s">
        <v>559</v>
      </c>
      <c r="E42" t="s">
        <v>531</v>
      </c>
      <c r="F42" t="s">
        <v>1250</v>
      </c>
      <c r="G42" t="s">
        <v>561</v>
      </c>
      <c r="H42" t="s">
        <v>1251</v>
      </c>
      <c r="I42" t="s">
        <v>1252</v>
      </c>
      <c r="J42" t="s">
        <v>1253</v>
      </c>
      <c r="K42" t="s">
        <v>970</v>
      </c>
      <c r="L42" t="s">
        <v>1254</v>
      </c>
      <c r="M42" t="s">
        <v>1255</v>
      </c>
      <c r="N42" t="s">
        <v>568</v>
      </c>
      <c r="O42" t="s">
        <v>541</v>
      </c>
      <c r="P42" t="s">
        <v>598</v>
      </c>
      <c r="Q42" t="s">
        <v>541</v>
      </c>
      <c r="R42" t="s">
        <v>543</v>
      </c>
      <c r="S42" t="s">
        <v>541</v>
      </c>
      <c r="T42" t="s">
        <v>543</v>
      </c>
      <c r="U42" t="s">
        <v>544</v>
      </c>
      <c r="V42" t="s">
        <v>545</v>
      </c>
      <c r="W42" t="s">
        <v>1256</v>
      </c>
      <c r="X42" t="s">
        <v>1253</v>
      </c>
      <c r="Y42" t="s">
        <v>561</v>
      </c>
      <c r="Z42" t="s">
        <v>1257</v>
      </c>
      <c r="AA42" t="s">
        <v>1258</v>
      </c>
      <c r="AB42" t="s">
        <v>1225</v>
      </c>
      <c r="AC42" t="s">
        <v>1259</v>
      </c>
    </row>
    <row r="43" spans="1:72">
      <c r="A43" t="s">
        <v>1260</v>
      </c>
      <c r="B43" t="s">
        <v>1261</v>
      </c>
      <c r="C43" t="s">
        <v>1214</v>
      </c>
      <c r="D43" t="s">
        <v>530</v>
      </c>
      <c r="E43" t="s">
        <v>531</v>
      </c>
      <c r="F43" t="s">
        <v>1215</v>
      </c>
      <c r="G43" t="s">
        <v>533</v>
      </c>
      <c r="H43" t="s">
        <v>1262</v>
      </c>
      <c r="I43" t="s">
        <v>1263</v>
      </c>
      <c r="J43" t="s">
        <v>1264</v>
      </c>
      <c r="K43" t="s">
        <v>970</v>
      </c>
      <c r="L43" t="s">
        <v>1265</v>
      </c>
      <c r="M43" t="s">
        <v>1266</v>
      </c>
      <c r="N43" t="s">
        <v>568</v>
      </c>
      <c r="O43" t="s">
        <v>541</v>
      </c>
      <c r="P43" t="s">
        <v>598</v>
      </c>
      <c r="Q43" t="s">
        <v>541</v>
      </c>
      <c r="R43" t="s">
        <v>598</v>
      </c>
      <c r="S43" t="s">
        <v>544</v>
      </c>
      <c r="T43" t="s">
        <v>598</v>
      </c>
      <c r="U43" t="s">
        <v>541</v>
      </c>
      <c r="V43" t="s">
        <v>598</v>
      </c>
      <c r="W43" t="s">
        <v>1267</v>
      </c>
      <c r="X43" t="s">
        <v>1268</v>
      </c>
      <c r="Y43" t="s">
        <v>533</v>
      </c>
      <c r="Z43" t="s">
        <v>1269</v>
      </c>
      <c r="AA43" t="s">
        <v>1270</v>
      </c>
      <c r="AB43" t="s">
        <v>1271</v>
      </c>
      <c r="AC43" t="s">
        <v>1272</v>
      </c>
      <c r="AD43" t="s">
        <v>1273</v>
      </c>
      <c r="AE43" t="s">
        <v>1274</v>
      </c>
      <c r="AF43" t="s">
        <v>533</v>
      </c>
      <c r="AG43" t="s">
        <v>1275</v>
      </c>
      <c r="AH43" t="s">
        <v>1270</v>
      </c>
      <c r="AI43" t="s">
        <v>1271</v>
      </c>
      <c r="AJ43" t="s">
        <v>698</v>
      </c>
    </row>
    <row r="44" spans="1:72">
      <c r="A44" t="s">
        <v>1276</v>
      </c>
      <c r="B44" t="s">
        <v>1277</v>
      </c>
      <c r="C44" t="s">
        <v>1214</v>
      </c>
      <c r="D44" t="s">
        <v>559</v>
      </c>
      <c r="E44" t="s">
        <v>531</v>
      </c>
      <c r="F44" t="s">
        <v>1250</v>
      </c>
      <c r="G44" t="s">
        <v>561</v>
      </c>
      <c r="H44" t="s">
        <v>1278</v>
      </c>
      <c r="I44" t="s">
        <v>1279</v>
      </c>
      <c r="J44" t="s">
        <v>1280</v>
      </c>
      <c r="K44" t="s">
        <v>970</v>
      </c>
      <c r="L44" t="s">
        <v>1254</v>
      </c>
      <c r="M44" t="s">
        <v>1281</v>
      </c>
      <c r="N44" t="s">
        <v>568</v>
      </c>
      <c r="O44" t="s">
        <v>541</v>
      </c>
      <c r="P44" t="s">
        <v>598</v>
      </c>
      <c r="Q44" t="s">
        <v>541</v>
      </c>
      <c r="R44" t="s">
        <v>543</v>
      </c>
      <c r="S44" t="s">
        <v>541</v>
      </c>
      <c r="T44" t="s">
        <v>543</v>
      </c>
      <c r="U44" t="s">
        <v>544</v>
      </c>
      <c r="V44" t="s">
        <v>545</v>
      </c>
      <c r="W44" t="s">
        <v>1282</v>
      </c>
      <c r="X44" t="s">
        <v>1280</v>
      </c>
      <c r="Y44" t="s">
        <v>561</v>
      </c>
      <c r="Z44" t="s">
        <v>1283</v>
      </c>
      <c r="AA44" t="s">
        <v>1270</v>
      </c>
      <c r="AB44" t="s">
        <v>1225</v>
      </c>
      <c r="AC44" t="s">
        <v>1259</v>
      </c>
    </row>
    <row r="45" spans="1:72">
      <c r="A45" t="s">
        <v>1284</v>
      </c>
      <c r="B45" t="s">
        <v>1285</v>
      </c>
      <c r="C45" t="s">
        <v>1286</v>
      </c>
      <c r="D45" t="s">
        <v>530</v>
      </c>
      <c r="E45" t="s">
        <v>531</v>
      </c>
      <c r="F45" t="s">
        <v>1287</v>
      </c>
      <c r="G45" t="s">
        <v>533</v>
      </c>
      <c r="H45" t="s">
        <v>1288</v>
      </c>
      <c r="I45" t="s">
        <v>1289</v>
      </c>
      <c r="J45" t="s">
        <v>1290</v>
      </c>
      <c r="K45" t="s">
        <v>1291</v>
      </c>
      <c r="L45" t="s">
        <v>1292</v>
      </c>
      <c r="M45" t="s">
        <v>1292</v>
      </c>
      <c r="N45" t="s">
        <v>568</v>
      </c>
      <c r="O45" t="s">
        <v>541</v>
      </c>
      <c r="P45" t="s">
        <v>543</v>
      </c>
      <c r="Q45" t="s">
        <v>544</v>
      </c>
      <c r="R45" t="s">
        <v>545</v>
      </c>
      <c r="S45" t="s">
        <v>541</v>
      </c>
      <c r="T45" t="s">
        <v>543</v>
      </c>
      <c r="U45" t="s">
        <v>544</v>
      </c>
      <c r="V45" t="s">
        <v>545</v>
      </c>
      <c r="W45" t="s">
        <v>1293</v>
      </c>
      <c r="X45" t="s">
        <v>1294</v>
      </c>
      <c r="Y45" t="s">
        <v>1295</v>
      </c>
      <c r="Z45" t="s">
        <v>1296</v>
      </c>
      <c r="AA45" t="s">
        <v>1297</v>
      </c>
      <c r="AB45" t="s">
        <v>1298</v>
      </c>
      <c r="AC45" t="s">
        <v>1299</v>
      </c>
      <c r="AE45" t="s">
        <v>1019</v>
      </c>
      <c r="AF45" t="s">
        <v>533</v>
      </c>
      <c r="AG45" t="s">
        <v>1020</v>
      </c>
      <c r="AH45" t="s">
        <v>1300</v>
      </c>
      <c r="AI45" t="s">
        <v>879</v>
      </c>
      <c r="AJ45" t="s">
        <v>1292</v>
      </c>
    </row>
    <row r="46" spans="1:72">
      <c r="A46" t="s">
        <v>1301</v>
      </c>
      <c r="B46" t="s">
        <v>1302</v>
      </c>
      <c r="C46" t="s">
        <v>1286</v>
      </c>
      <c r="D46" t="s">
        <v>559</v>
      </c>
      <c r="E46" t="s">
        <v>531</v>
      </c>
      <c r="F46" t="s">
        <v>1303</v>
      </c>
      <c r="G46" t="s">
        <v>533</v>
      </c>
      <c r="H46" t="s">
        <v>1304</v>
      </c>
      <c r="I46" t="s">
        <v>1305</v>
      </c>
      <c r="J46" t="s">
        <v>1306</v>
      </c>
      <c r="K46" t="s">
        <v>1307</v>
      </c>
      <c r="L46" t="s">
        <v>551</v>
      </c>
      <c r="M46" t="s">
        <v>1308</v>
      </c>
      <c r="N46" t="s">
        <v>568</v>
      </c>
      <c r="O46" t="s">
        <v>541</v>
      </c>
      <c r="P46" t="s">
        <v>543</v>
      </c>
      <c r="Q46" t="s">
        <v>544</v>
      </c>
      <c r="R46" t="s">
        <v>545</v>
      </c>
      <c r="S46" t="s">
        <v>541</v>
      </c>
      <c r="T46" t="s">
        <v>543</v>
      </c>
      <c r="U46" t="s">
        <v>544</v>
      </c>
      <c r="V46" t="s">
        <v>545</v>
      </c>
      <c r="W46" t="s">
        <v>1309</v>
      </c>
      <c r="X46" t="s">
        <v>1310</v>
      </c>
      <c r="Y46" t="s">
        <v>533</v>
      </c>
      <c r="Z46" t="s">
        <v>1311</v>
      </c>
      <c r="AA46" t="s">
        <v>1312</v>
      </c>
      <c r="AB46" t="s">
        <v>1313</v>
      </c>
      <c r="AC46" t="s">
        <v>1314</v>
      </c>
      <c r="AD46" t="s">
        <v>1315</v>
      </c>
      <c r="AE46" t="s">
        <v>1316</v>
      </c>
      <c r="AF46" t="s">
        <v>533</v>
      </c>
      <c r="AG46" t="s">
        <v>1317</v>
      </c>
      <c r="AH46" t="s">
        <v>1318</v>
      </c>
      <c r="AI46" t="s">
        <v>1313</v>
      </c>
      <c r="AJ46" t="s">
        <v>551</v>
      </c>
    </row>
    <row r="47" spans="1:72">
      <c r="A47" t="s">
        <v>1319</v>
      </c>
      <c r="B47" t="s">
        <v>1320</v>
      </c>
      <c r="C47" t="s">
        <v>1321</v>
      </c>
      <c r="D47" t="s">
        <v>530</v>
      </c>
      <c r="E47" t="s">
        <v>531</v>
      </c>
      <c r="F47" t="s">
        <v>532</v>
      </c>
      <c r="G47" t="s">
        <v>533</v>
      </c>
      <c r="H47" t="s">
        <v>1322</v>
      </c>
      <c r="I47" t="s">
        <v>1323</v>
      </c>
      <c r="J47" t="s">
        <v>1324</v>
      </c>
      <c r="K47" t="s">
        <v>1325</v>
      </c>
      <c r="L47" t="s">
        <v>1326</v>
      </c>
      <c r="M47" t="s">
        <v>551</v>
      </c>
      <c r="N47" t="s">
        <v>540</v>
      </c>
      <c r="O47" t="s">
        <v>541</v>
      </c>
      <c r="P47" t="s">
        <v>542</v>
      </c>
      <c r="Q47" t="s">
        <v>541</v>
      </c>
      <c r="R47" t="s">
        <v>543</v>
      </c>
      <c r="S47" t="s">
        <v>544</v>
      </c>
      <c r="T47" t="s">
        <v>545</v>
      </c>
      <c r="U47" t="s">
        <v>544</v>
      </c>
      <c r="V47" t="s">
        <v>545</v>
      </c>
      <c r="W47" t="s">
        <v>1327</v>
      </c>
      <c r="X47" t="s">
        <v>1328</v>
      </c>
      <c r="Y47" t="s">
        <v>533</v>
      </c>
      <c r="Z47" t="s">
        <v>1329</v>
      </c>
      <c r="AA47" t="s">
        <v>549</v>
      </c>
      <c r="AB47" t="s">
        <v>550</v>
      </c>
      <c r="AC47" t="s">
        <v>551</v>
      </c>
      <c r="AD47" t="s">
        <v>1330</v>
      </c>
      <c r="AE47" t="s">
        <v>553</v>
      </c>
      <c r="AF47" t="s">
        <v>533</v>
      </c>
      <c r="AG47" t="s">
        <v>554</v>
      </c>
      <c r="AH47" t="s">
        <v>549</v>
      </c>
      <c r="AI47" t="s">
        <v>550</v>
      </c>
      <c r="AJ47" t="s">
        <v>555</v>
      </c>
      <c r="AK47" t="s">
        <v>556</v>
      </c>
      <c r="AR47" t="s">
        <v>556</v>
      </c>
      <c r="AY47" t="s">
        <v>556</v>
      </c>
      <c r="BF47" t="s">
        <v>556</v>
      </c>
      <c r="BM47" t="s">
        <v>556</v>
      </c>
      <c r="BT47" t="s">
        <v>556</v>
      </c>
    </row>
    <row r="48" spans="1:72" ht="15.75">
      <c r="A48" t="s">
        <v>1331</v>
      </c>
      <c r="B48" t="s">
        <v>1332</v>
      </c>
      <c r="C48" t="s">
        <v>1321</v>
      </c>
      <c r="D48" t="s">
        <v>559</v>
      </c>
      <c r="E48" t="s">
        <v>531</v>
      </c>
      <c r="F48" t="s">
        <v>1333</v>
      </c>
      <c r="G48" t="s">
        <v>533</v>
      </c>
      <c r="H48" t="s">
        <v>1334</v>
      </c>
      <c r="I48" t="s">
        <v>1335</v>
      </c>
      <c r="J48" t="s">
        <v>1336</v>
      </c>
      <c r="K48" t="s">
        <v>1337</v>
      </c>
      <c r="L48" t="s">
        <v>551</v>
      </c>
      <c r="M48" t="s">
        <v>1338</v>
      </c>
      <c r="N48" t="s">
        <v>540</v>
      </c>
      <c r="O48" t="s">
        <v>541</v>
      </c>
      <c r="P48" t="s">
        <v>598</v>
      </c>
      <c r="Q48" t="s">
        <v>541</v>
      </c>
      <c r="R48" t="s">
        <v>543</v>
      </c>
      <c r="S48" t="s">
        <v>544</v>
      </c>
      <c r="T48" t="s">
        <v>545</v>
      </c>
      <c r="U48" t="s">
        <v>544</v>
      </c>
      <c r="V48" t="s">
        <v>545</v>
      </c>
      <c r="W48" t="s">
        <v>1339</v>
      </c>
      <c r="X48" t="s">
        <v>1340</v>
      </c>
      <c r="Y48" t="s">
        <v>533</v>
      </c>
      <c r="Z48" t="s">
        <v>1341</v>
      </c>
      <c r="AA48" t="s">
        <v>1342</v>
      </c>
      <c r="AB48" t="s">
        <v>1333</v>
      </c>
      <c r="AC48" t="s">
        <v>1343</v>
      </c>
      <c r="AD48" t="s">
        <v>556</v>
      </c>
      <c r="AK48" t="s">
        <v>556</v>
      </c>
      <c r="AR48" t="s">
        <v>556</v>
      </c>
      <c r="AY48" t="s">
        <v>556</v>
      </c>
      <c r="BF48" t="s">
        <v>556</v>
      </c>
      <c r="BM48" t="s">
        <v>556</v>
      </c>
      <c r="BT48" t="s">
        <v>556</v>
      </c>
    </row>
    <row r="49" spans="1:72">
      <c r="A49" t="s">
        <v>1344</v>
      </c>
      <c r="B49" t="s">
        <v>1345</v>
      </c>
      <c r="C49" t="s">
        <v>1321</v>
      </c>
      <c r="D49" t="s">
        <v>559</v>
      </c>
      <c r="E49" t="s">
        <v>531</v>
      </c>
      <c r="F49" t="s">
        <v>1346</v>
      </c>
      <c r="G49" t="s">
        <v>533</v>
      </c>
      <c r="H49" t="s">
        <v>1347</v>
      </c>
      <c r="I49" t="s">
        <v>1348</v>
      </c>
      <c r="J49" t="s">
        <v>1349</v>
      </c>
      <c r="K49" t="s">
        <v>1350</v>
      </c>
      <c r="L49" t="s">
        <v>1351</v>
      </c>
      <c r="M49" t="s">
        <v>1352</v>
      </c>
      <c r="N49" t="s">
        <v>568</v>
      </c>
      <c r="O49" t="s">
        <v>541</v>
      </c>
      <c r="P49" t="s">
        <v>542</v>
      </c>
      <c r="Q49" t="s">
        <v>541</v>
      </c>
      <c r="R49" t="s">
        <v>542</v>
      </c>
      <c r="S49" t="s">
        <v>544</v>
      </c>
      <c r="T49" t="s">
        <v>545</v>
      </c>
      <c r="U49" t="s">
        <v>544</v>
      </c>
      <c r="V49" t="s">
        <v>545</v>
      </c>
      <c r="W49" t="s">
        <v>1353</v>
      </c>
      <c r="X49" t="s">
        <v>1354</v>
      </c>
      <c r="Y49" t="s">
        <v>533</v>
      </c>
      <c r="Z49" t="s">
        <v>1355</v>
      </c>
      <c r="AA49" t="s">
        <v>1356</v>
      </c>
      <c r="AB49" t="s">
        <v>1346</v>
      </c>
      <c r="AC49" t="s">
        <v>1357</v>
      </c>
      <c r="AD49" t="s">
        <v>556</v>
      </c>
      <c r="AK49" t="s">
        <v>556</v>
      </c>
      <c r="AR49" t="s">
        <v>556</v>
      </c>
      <c r="AY49" t="s">
        <v>556</v>
      </c>
      <c r="BF49" t="s">
        <v>556</v>
      </c>
      <c r="BM49" t="s">
        <v>556</v>
      </c>
      <c r="BT49" t="s">
        <v>556</v>
      </c>
    </row>
    <row r="50" spans="1:72">
      <c r="A50" t="s">
        <v>1358</v>
      </c>
      <c r="B50" t="s">
        <v>1359</v>
      </c>
      <c r="C50" t="s">
        <v>1321</v>
      </c>
      <c r="D50" t="s">
        <v>559</v>
      </c>
      <c r="E50" t="s">
        <v>531</v>
      </c>
      <c r="F50" t="s">
        <v>1360</v>
      </c>
      <c r="G50" t="s">
        <v>533</v>
      </c>
      <c r="H50" t="s">
        <v>1361</v>
      </c>
      <c r="I50" t="s">
        <v>1362</v>
      </c>
      <c r="J50" t="s">
        <v>1363</v>
      </c>
      <c r="K50" t="s">
        <v>1364</v>
      </c>
      <c r="L50" t="s">
        <v>1365</v>
      </c>
      <c r="M50" t="s">
        <v>1366</v>
      </c>
      <c r="N50" t="s">
        <v>568</v>
      </c>
      <c r="O50" t="s">
        <v>541</v>
      </c>
      <c r="P50" t="s">
        <v>598</v>
      </c>
      <c r="Q50" t="s">
        <v>541</v>
      </c>
      <c r="R50" t="s">
        <v>543</v>
      </c>
      <c r="S50" t="s">
        <v>544</v>
      </c>
      <c r="T50" t="s">
        <v>545</v>
      </c>
      <c r="U50" t="s">
        <v>541</v>
      </c>
      <c r="V50" t="s">
        <v>543</v>
      </c>
      <c r="W50" t="s">
        <v>1367</v>
      </c>
      <c r="X50" t="s">
        <v>1368</v>
      </c>
      <c r="Y50" t="s">
        <v>533</v>
      </c>
      <c r="Z50" t="s">
        <v>1369</v>
      </c>
      <c r="AA50" t="s">
        <v>1370</v>
      </c>
      <c r="AB50" t="s">
        <v>1360</v>
      </c>
      <c r="AC50" t="s">
        <v>1365</v>
      </c>
    </row>
    <row r="51" spans="1:72">
      <c r="A51" t="s">
        <v>1371</v>
      </c>
      <c r="B51" t="s">
        <v>1372</v>
      </c>
      <c r="C51" t="s">
        <v>1321</v>
      </c>
      <c r="D51" t="s">
        <v>530</v>
      </c>
      <c r="E51" t="s">
        <v>531</v>
      </c>
      <c r="F51" t="s">
        <v>1373</v>
      </c>
      <c r="G51" t="s">
        <v>533</v>
      </c>
      <c r="H51" t="s">
        <v>1374</v>
      </c>
      <c r="I51" t="s">
        <v>1375</v>
      </c>
      <c r="J51" t="s">
        <v>1376</v>
      </c>
      <c r="K51" t="s">
        <v>1377</v>
      </c>
      <c r="L51" t="s">
        <v>1378</v>
      </c>
      <c r="M51" t="s">
        <v>551</v>
      </c>
      <c r="N51" t="s">
        <v>540</v>
      </c>
      <c r="O51" t="s">
        <v>541</v>
      </c>
      <c r="P51" t="s">
        <v>543</v>
      </c>
      <c r="Q51" t="s">
        <v>541</v>
      </c>
      <c r="R51" t="s">
        <v>543</v>
      </c>
      <c r="S51" t="s">
        <v>544</v>
      </c>
      <c r="T51" t="s">
        <v>545</v>
      </c>
      <c r="U51" t="s">
        <v>544</v>
      </c>
      <c r="V51" t="s">
        <v>545</v>
      </c>
      <c r="W51" t="s">
        <v>1379</v>
      </c>
      <c r="X51" t="s">
        <v>1380</v>
      </c>
      <c r="Y51" t="s">
        <v>533</v>
      </c>
      <c r="Z51" t="s">
        <v>1381</v>
      </c>
      <c r="AA51" t="s">
        <v>1342</v>
      </c>
      <c r="AB51" t="s">
        <v>1382</v>
      </c>
      <c r="AC51" t="s">
        <v>1383</v>
      </c>
      <c r="AD51" t="s">
        <v>1384</v>
      </c>
      <c r="AE51" t="s">
        <v>1385</v>
      </c>
      <c r="AF51" t="s">
        <v>533</v>
      </c>
      <c r="AG51" t="s">
        <v>1386</v>
      </c>
      <c r="AH51" t="s">
        <v>1342</v>
      </c>
      <c r="AI51" t="s">
        <v>1382</v>
      </c>
      <c r="AJ51" t="s">
        <v>1387</v>
      </c>
      <c r="AK51" t="s">
        <v>1388</v>
      </c>
      <c r="AL51" t="s">
        <v>1389</v>
      </c>
      <c r="AM51" t="s">
        <v>533</v>
      </c>
      <c r="AN51" t="s">
        <v>1390</v>
      </c>
      <c r="AO51" t="s">
        <v>1391</v>
      </c>
      <c r="AP51" t="s">
        <v>1392</v>
      </c>
      <c r="AQ51" t="s">
        <v>1393</v>
      </c>
      <c r="AR51" t="s">
        <v>556</v>
      </c>
      <c r="AY51" t="s">
        <v>556</v>
      </c>
      <c r="BF51" t="s">
        <v>556</v>
      </c>
      <c r="BM51" t="s">
        <v>556</v>
      </c>
      <c r="BT51" t="s">
        <v>556</v>
      </c>
    </row>
    <row r="52" spans="1:72">
      <c r="A52" t="s">
        <v>1394</v>
      </c>
      <c r="B52" t="s">
        <v>1395</v>
      </c>
      <c r="C52" t="s">
        <v>1321</v>
      </c>
      <c r="D52" t="s">
        <v>559</v>
      </c>
      <c r="E52" t="s">
        <v>531</v>
      </c>
      <c r="F52" t="s">
        <v>1396</v>
      </c>
      <c r="G52" t="s">
        <v>533</v>
      </c>
      <c r="H52" t="s">
        <v>1397</v>
      </c>
      <c r="I52" t="s">
        <v>1398</v>
      </c>
      <c r="J52" t="s">
        <v>1399</v>
      </c>
      <c r="K52" t="s">
        <v>1400</v>
      </c>
      <c r="L52" t="s">
        <v>1401</v>
      </c>
      <c r="M52" t="s">
        <v>551</v>
      </c>
      <c r="N52" t="s">
        <v>859</v>
      </c>
      <c r="O52" t="s">
        <v>541</v>
      </c>
      <c r="P52" t="s">
        <v>543</v>
      </c>
      <c r="Q52" t="s">
        <v>541</v>
      </c>
      <c r="R52" t="s">
        <v>543</v>
      </c>
      <c r="S52" t="s">
        <v>544</v>
      </c>
      <c r="T52" t="s">
        <v>545</v>
      </c>
      <c r="U52" t="s">
        <v>544</v>
      </c>
      <c r="V52" t="s">
        <v>545</v>
      </c>
      <c r="W52" t="s">
        <v>1402</v>
      </c>
      <c r="X52" t="s">
        <v>1403</v>
      </c>
      <c r="Y52" t="s">
        <v>533</v>
      </c>
      <c r="Z52" t="s">
        <v>1404</v>
      </c>
      <c r="AA52" t="s">
        <v>1342</v>
      </c>
      <c r="AB52" t="s">
        <v>1405</v>
      </c>
      <c r="AC52" t="s">
        <v>1406</v>
      </c>
      <c r="AD52" t="s">
        <v>1407</v>
      </c>
      <c r="AE52" t="s">
        <v>1408</v>
      </c>
      <c r="AF52" t="s">
        <v>533</v>
      </c>
      <c r="AG52" t="s">
        <v>1409</v>
      </c>
      <c r="AH52" t="s">
        <v>1342</v>
      </c>
      <c r="AI52" t="s">
        <v>1410</v>
      </c>
      <c r="AJ52" t="s">
        <v>1411</v>
      </c>
      <c r="AK52" t="s">
        <v>556</v>
      </c>
      <c r="AR52" t="s">
        <v>556</v>
      </c>
      <c r="AY52" t="s">
        <v>556</v>
      </c>
      <c r="BF52" t="s">
        <v>556</v>
      </c>
      <c r="BM52" t="s">
        <v>556</v>
      </c>
      <c r="BT52" t="s">
        <v>556</v>
      </c>
    </row>
    <row r="53" spans="1:72">
      <c r="A53" t="s">
        <v>1412</v>
      </c>
      <c r="B53" t="s">
        <v>1413</v>
      </c>
      <c r="C53" t="s">
        <v>1321</v>
      </c>
      <c r="D53" t="s">
        <v>559</v>
      </c>
      <c r="E53" t="s">
        <v>531</v>
      </c>
      <c r="F53" t="s">
        <v>1414</v>
      </c>
      <c r="G53" t="s">
        <v>533</v>
      </c>
      <c r="H53" t="s">
        <v>1415</v>
      </c>
      <c r="I53" t="s">
        <v>1416</v>
      </c>
      <c r="J53" t="s">
        <v>1417</v>
      </c>
      <c r="K53" t="s">
        <v>1418</v>
      </c>
      <c r="L53" t="s">
        <v>1419</v>
      </c>
      <c r="M53" t="s">
        <v>1420</v>
      </c>
      <c r="N53" t="s">
        <v>568</v>
      </c>
      <c r="O53" t="s">
        <v>541</v>
      </c>
      <c r="P53" t="s">
        <v>598</v>
      </c>
      <c r="Q53" t="s">
        <v>541</v>
      </c>
      <c r="R53" t="s">
        <v>543</v>
      </c>
      <c r="S53" t="s">
        <v>544</v>
      </c>
      <c r="T53" t="s">
        <v>545</v>
      </c>
      <c r="U53" t="s">
        <v>544</v>
      </c>
      <c r="V53" t="s">
        <v>545</v>
      </c>
      <c r="W53" t="s">
        <v>1421</v>
      </c>
      <c r="X53" t="s">
        <v>1422</v>
      </c>
      <c r="Y53" t="s">
        <v>533</v>
      </c>
      <c r="Z53" t="s">
        <v>1423</v>
      </c>
      <c r="AA53" t="s">
        <v>1424</v>
      </c>
      <c r="AB53" t="s">
        <v>1414</v>
      </c>
      <c r="AC53" t="s">
        <v>1425</v>
      </c>
    </row>
    <row r="54" spans="1:72">
      <c r="A54" t="s">
        <v>1426</v>
      </c>
      <c r="B54" t="s">
        <v>1427</v>
      </c>
      <c r="C54" t="s">
        <v>1321</v>
      </c>
      <c r="D54" t="s">
        <v>530</v>
      </c>
      <c r="E54" t="s">
        <v>531</v>
      </c>
      <c r="F54" t="s">
        <v>1428</v>
      </c>
      <c r="G54" t="s">
        <v>533</v>
      </c>
      <c r="H54" t="s">
        <v>1429</v>
      </c>
      <c r="I54" t="s">
        <v>1430</v>
      </c>
      <c r="J54" t="s">
        <v>1431</v>
      </c>
      <c r="K54" t="s">
        <v>1432</v>
      </c>
      <c r="L54" t="s">
        <v>1433</v>
      </c>
      <c r="M54" t="s">
        <v>698</v>
      </c>
      <c r="N54" t="s">
        <v>568</v>
      </c>
      <c r="O54" t="s">
        <v>541</v>
      </c>
      <c r="P54" t="s">
        <v>598</v>
      </c>
      <c r="Q54" t="s">
        <v>541</v>
      </c>
      <c r="R54" t="s">
        <v>543</v>
      </c>
      <c r="S54" t="s">
        <v>544</v>
      </c>
      <c r="T54" t="s">
        <v>545</v>
      </c>
      <c r="U54" t="s">
        <v>544</v>
      </c>
      <c r="V54" t="s">
        <v>545</v>
      </c>
      <c r="W54" t="s">
        <v>1434</v>
      </c>
      <c r="X54" t="s">
        <v>1435</v>
      </c>
      <c r="Y54" t="s">
        <v>533</v>
      </c>
      <c r="Z54" t="s">
        <v>1436</v>
      </c>
      <c r="AA54" t="s">
        <v>1437</v>
      </c>
      <c r="AB54" t="s">
        <v>1071</v>
      </c>
      <c r="AC54" t="s">
        <v>1438</v>
      </c>
      <c r="AD54" t="s">
        <v>1439</v>
      </c>
      <c r="AE54" t="s">
        <v>1440</v>
      </c>
      <c r="AF54" t="s">
        <v>1295</v>
      </c>
      <c r="AG54" t="s">
        <v>1441</v>
      </c>
      <c r="AH54" t="s">
        <v>1442</v>
      </c>
      <c r="AI54" t="s">
        <v>1071</v>
      </c>
      <c r="AJ54" t="s">
        <v>1443</v>
      </c>
      <c r="AK54" t="s">
        <v>556</v>
      </c>
      <c r="AR54" t="s">
        <v>556</v>
      </c>
      <c r="AY54" t="s">
        <v>556</v>
      </c>
      <c r="BF54" t="s">
        <v>556</v>
      </c>
      <c r="BM54" t="s">
        <v>556</v>
      </c>
      <c r="BT54" t="s">
        <v>556</v>
      </c>
    </row>
    <row r="55" spans="1:72">
      <c r="A55" t="s">
        <v>1444</v>
      </c>
      <c r="B55" t="s">
        <v>1445</v>
      </c>
      <c r="C55" t="s">
        <v>1321</v>
      </c>
      <c r="D55" t="s">
        <v>559</v>
      </c>
      <c r="E55" t="s">
        <v>531</v>
      </c>
      <c r="F55" t="s">
        <v>1071</v>
      </c>
      <c r="G55" t="s">
        <v>533</v>
      </c>
      <c r="H55" t="s">
        <v>1446</v>
      </c>
      <c r="I55" t="s">
        <v>1447</v>
      </c>
      <c r="J55" t="s">
        <v>1448</v>
      </c>
      <c r="K55" t="s">
        <v>1449</v>
      </c>
      <c r="L55" t="s">
        <v>1450</v>
      </c>
      <c r="M55" t="s">
        <v>1451</v>
      </c>
      <c r="N55" t="s">
        <v>568</v>
      </c>
      <c r="O55" t="s">
        <v>541</v>
      </c>
      <c r="P55" t="s">
        <v>542</v>
      </c>
      <c r="Q55" t="s">
        <v>541</v>
      </c>
      <c r="R55" t="s">
        <v>542</v>
      </c>
      <c r="S55" t="s">
        <v>544</v>
      </c>
      <c r="T55" t="s">
        <v>545</v>
      </c>
      <c r="U55" t="s">
        <v>544</v>
      </c>
      <c r="V55" t="s">
        <v>545</v>
      </c>
      <c r="W55" t="s">
        <v>1452</v>
      </c>
      <c r="X55" t="s">
        <v>1453</v>
      </c>
      <c r="Y55" t="s">
        <v>533</v>
      </c>
      <c r="Z55" t="s">
        <v>1454</v>
      </c>
      <c r="AA55" t="s">
        <v>1455</v>
      </c>
      <c r="AB55" t="s">
        <v>1071</v>
      </c>
      <c r="AC55" t="s">
        <v>1456</v>
      </c>
      <c r="AD55" t="s">
        <v>556</v>
      </c>
      <c r="AK55" t="s">
        <v>556</v>
      </c>
      <c r="AR55" t="s">
        <v>556</v>
      </c>
      <c r="AY55" t="s">
        <v>556</v>
      </c>
      <c r="BF55" t="s">
        <v>556</v>
      </c>
      <c r="BM55" t="s">
        <v>556</v>
      </c>
      <c r="BT55" t="s">
        <v>556</v>
      </c>
    </row>
    <row r="56" spans="1:72">
      <c r="A56" t="s">
        <v>1457</v>
      </c>
      <c r="B56" t="s">
        <v>1458</v>
      </c>
      <c r="C56" t="s">
        <v>1321</v>
      </c>
      <c r="D56" t="s">
        <v>559</v>
      </c>
      <c r="E56" t="s">
        <v>531</v>
      </c>
      <c r="F56" t="s">
        <v>1459</v>
      </c>
      <c r="G56" t="s">
        <v>533</v>
      </c>
      <c r="H56" t="s">
        <v>1460</v>
      </c>
      <c r="I56" t="s">
        <v>1461</v>
      </c>
      <c r="J56" t="s">
        <v>1462</v>
      </c>
      <c r="K56" t="s">
        <v>1463</v>
      </c>
      <c r="L56" t="s">
        <v>1464</v>
      </c>
      <c r="M56" t="s">
        <v>1465</v>
      </c>
      <c r="N56" t="s">
        <v>568</v>
      </c>
      <c r="O56" t="s">
        <v>541</v>
      </c>
      <c r="P56" t="s">
        <v>598</v>
      </c>
      <c r="Q56" t="s">
        <v>541</v>
      </c>
      <c r="R56" t="s">
        <v>543</v>
      </c>
      <c r="S56" t="s">
        <v>544</v>
      </c>
      <c r="T56" t="s">
        <v>545</v>
      </c>
      <c r="U56" t="s">
        <v>544</v>
      </c>
      <c r="V56" t="s">
        <v>545</v>
      </c>
      <c r="W56" t="s">
        <v>1466</v>
      </c>
      <c r="X56" t="s">
        <v>1467</v>
      </c>
      <c r="Y56" t="s">
        <v>533</v>
      </c>
      <c r="Z56" t="s">
        <v>1468</v>
      </c>
      <c r="AA56" t="s">
        <v>1469</v>
      </c>
      <c r="AB56" t="s">
        <v>1071</v>
      </c>
      <c r="AC56" t="s">
        <v>1470</v>
      </c>
      <c r="AK56" t="s">
        <v>556</v>
      </c>
      <c r="AR56" t="s">
        <v>556</v>
      </c>
      <c r="AY56" t="s">
        <v>556</v>
      </c>
      <c r="BF56" t="s">
        <v>556</v>
      </c>
      <c r="BM56" t="s">
        <v>556</v>
      </c>
      <c r="BT56" t="s">
        <v>556</v>
      </c>
    </row>
    <row r="57" spans="1:72">
      <c r="A57" t="s">
        <v>1471</v>
      </c>
      <c r="B57" t="s">
        <v>1472</v>
      </c>
      <c r="C57" t="s">
        <v>1473</v>
      </c>
      <c r="D57" t="s">
        <v>530</v>
      </c>
      <c r="E57" t="s">
        <v>531</v>
      </c>
      <c r="F57" t="s">
        <v>1474</v>
      </c>
      <c r="G57" t="s">
        <v>533</v>
      </c>
      <c r="H57" t="s">
        <v>1475</v>
      </c>
      <c r="I57" t="s">
        <v>1476</v>
      </c>
      <c r="J57" t="s">
        <v>1477</v>
      </c>
      <c r="K57" t="s">
        <v>1478</v>
      </c>
      <c r="L57" t="s">
        <v>1479</v>
      </c>
      <c r="M57" t="s">
        <v>551</v>
      </c>
      <c r="N57" t="s">
        <v>568</v>
      </c>
      <c r="O57" t="s">
        <v>541</v>
      </c>
      <c r="P57" t="s">
        <v>543</v>
      </c>
      <c r="Q57" t="s">
        <v>541</v>
      </c>
      <c r="R57" t="s">
        <v>543</v>
      </c>
      <c r="S57" t="s">
        <v>544</v>
      </c>
      <c r="T57" t="s">
        <v>545</v>
      </c>
      <c r="U57" t="s">
        <v>544</v>
      </c>
      <c r="V57" t="s">
        <v>545</v>
      </c>
      <c r="W57" t="s">
        <v>1480</v>
      </c>
      <c r="X57" t="s">
        <v>1481</v>
      </c>
      <c r="Y57" t="s">
        <v>533</v>
      </c>
      <c r="Z57" t="s">
        <v>1482</v>
      </c>
      <c r="AA57" t="s">
        <v>1483</v>
      </c>
      <c r="AB57" t="s">
        <v>1484</v>
      </c>
      <c r="AC57" t="s">
        <v>1485</v>
      </c>
      <c r="AD57" t="s">
        <v>1486</v>
      </c>
      <c r="AE57" t="s">
        <v>1487</v>
      </c>
      <c r="AF57" t="s">
        <v>533</v>
      </c>
      <c r="AG57" t="s">
        <v>1488</v>
      </c>
      <c r="AH57" t="s">
        <v>1483</v>
      </c>
      <c r="AI57" t="s">
        <v>1484</v>
      </c>
      <c r="AJ57" t="s">
        <v>1485</v>
      </c>
      <c r="AK57" t="s">
        <v>556</v>
      </c>
      <c r="AR57" t="s">
        <v>556</v>
      </c>
      <c r="AY57" t="s">
        <v>556</v>
      </c>
      <c r="BF57" t="s">
        <v>556</v>
      </c>
      <c r="BM57" t="s">
        <v>556</v>
      </c>
      <c r="BT57" t="s">
        <v>556</v>
      </c>
    </row>
    <row r="58" spans="1:72">
      <c r="A58" t="s">
        <v>1489</v>
      </c>
      <c r="B58" t="s">
        <v>1490</v>
      </c>
      <c r="C58" t="s">
        <v>1473</v>
      </c>
      <c r="D58" t="s">
        <v>559</v>
      </c>
      <c r="E58" t="s">
        <v>531</v>
      </c>
      <c r="F58" t="s">
        <v>1491</v>
      </c>
      <c r="G58" t="s">
        <v>533</v>
      </c>
      <c r="H58" t="s">
        <v>1492</v>
      </c>
      <c r="I58" t="s">
        <v>1493</v>
      </c>
      <c r="J58" t="s">
        <v>1494</v>
      </c>
      <c r="K58" t="s">
        <v>1495</v>
      </c>
      <c r="L58" t="s">
        <v>1496</v>
      </c>
      <c r="M58" t="s">
        <v>1497</v>
      </c>
      <c r="N58" t="s">
        <v>540</v>
      </c>
      <c r="O58" t="s">
        <v>541</v>
      </c>
      <c r="P58" t="s">
        <v>543</v>
      </c>
      <c r="Q58" t="s">
        <v>541</v>
      </c>
      <c r="R58" t="s">
        <v>543</v>
      </c>
      <c r="S58" t="s">
        <v>544</v>
      </c>
      <c r="T58" t="s">
        <v>545</v>
      </c>
      <c r="U58" t="s">
        <v>544</v>
      </c>
      <c r="V58" t="s">
        <v>545</v>
      </c>
      <c r="W58" t="s">
        <v>1498</v>
      </c>
      <c r="X58" t="s">
        <v>1499</v>
      </c>
      <c r="Y58" t="s">
        <v>533</v>
      </c>
      <c r="Z58" t="s">
        <v>1493</v>
      </c>
      <c r="AA58" t="s">
        <v>1500</v>
      </c>
      <c r="AB58" t="s">
        <v>1501</v>
      </c>
      <c r="AC58" t="s">
        <v>1502</v>
      </c>
    </row>
    <row r="59" spans="1:72">
      <c r="A59" t="s">
        <v>1503</v>
      </c>
      <c r="B59" t="s">
        <v>1504</v>
      </c>
      <c r="C59" t="s">
        <v>1473</v>
      </c>
      <c r="D59" t="s">
        <v>530</v>
      </c>
      <c r="E59" t="s">
        <v>531</v>
      </c>
      <c r="F59" t="s">
        <v>1505</v>
      </c>
      <c r="G59" t="s">
        <v>533</v>
      </c>
      <c r="H59" t="s">
        <v>1506</v>
      </c>
      <c r="I59" t="s">
        <v>1507</v>
      </c>
      <c r="J59" t="s">
        <v>1508</v>
      </c>
      <c r="K59" t="s">
        <v>1478</v>
      </c>
      <c r="L59" t="s">
        <v>1509</v>
      </c>
      <c r="M59" t="s">
        <v>1510</v>
      </c>
      <c r="N59" t="s">
        <v>568</v>
      </c>
      <c r="O59" t="s">
        <v>541</v>
      </c>
      <c r="P59" t="s">
        <v>598</v>
      </c>
      <c r="Q59" t="s">
        <v>541</v>
      </c>
      <c r="R59" t="s">
        <v>543</v>
      </c>
      <c r="S59" t="s">
        <v>544</v>
      </c>
      <c r="T59" t="s">
        <v>545</v>
      </c>
      <c r="U59" t="s">
        <v>544</v>
      </c>
      <c r="V59" t="s">
        <v>545</v>
      </c>
      <c r="W59" t="s">
        <v>1511</v>
      </c>
      <c r="X59" t="s">
        <v>1512</v>
      </c>
      <c r="Y59" t="s">
        <v>533</v>
      </c>
      <c r="Z59" t="s">
        <v>1513</v>
      </c>
      <c r="AA59" t="s">
        <v>1514</v>
      </c>
      <c r="AB59" t="s">
        <v>1515</v>
      </c>
      <c r="AC59" t="s">
        <v>1485</v>
      </c>
      <c r="AD59" t="s">
        <v>1516</v>
      </c>
      <c r="AE59" t="s">
        <v>1517</v>
      </c>
      <c r="AF59" t="s">
        <v>533</v>
      </c>
      <c r="AG59" t="s">
        <v>1518</v>
      </c>
      <c r="AH59" t="s">
        <v>1514</v>
      </c>
      <c r="AI59" t="s">
        <v>1515</v>
      </c>
      <c r="AJ59" t="s">
        <v>1485</v>
      </c>
      <c r="AK59" t="s">
        <v>556</v>
      </c>
      <c r="AR59" t="s">
        <v>556</v>
      </c>
      <c r="AY59" t="s">
        <v>556</v>
      </c>
      <c r="BF59" t="s">
        <v>556</v>
      </c>
      <c r="BM59" t="s">
        <v>556</v>
      </c>
      <c r="BT59" t="s">
        <v>556</v>
      </c>
    </row>
    <row r="60" spans="1:72">
      <c r="A60" t="s">
        <v>1519</v>
      </c>
      <c r="B60" t="s">
        <v>1520</v>
      </c>
      <c r="C60" t="s">
        <v>1473</v>
      </c>
      <c r="D60" t="s">
        <v>559</v>
      </c>
      <c r="E60" t="s">
        <v>531</v>
      </c>
      <c r="F60" t="s">
        <v>1521</v>
      </c>
      <c r="G60" t="s">
        <v>533</v>
      </c>
      <c r="H60" t="s">
        <v>1522</v>
      </c>
      <c r="I60" t="s">
        <v>1523</v>
      </c>
      <c r="J60" t="s">
        <v>1524</v>
      </c>
      <c r="K60" t="s">
        <v>1478</v>
      </c>
      <c r="L60" t="s">
        <v>1525</v>
      </c>
      <c r="M60" t="s">
        <v>1526</v>
      </c>
      <c r="N60" t="s">
        <v>568</v>
      </c>
      <c r="O60" t="s">
        <v>541</v>
      </c>
      <c r="P60" t="s">
        <v>598</v>
      </c>
      <c r="Q60" t="s">
        <v>541</v>
      </c>
      <c r="R60" t="s">
        <v>598</v>
      </c>
      <c r="S60" t="s">
        <v>544</v>
      </c>
      <c r="T60" t="s">
        <v>545</v>
      </c>
      <c r="U60" t="s">
        <v>544</v>
      </c>
      <c r="V60" t="s">
        <v>545</v>
      </c>
      <c r="W60" t="s">
        <v>1527</v>
      </c>
      <c r="X60" t="s">
        <v>1528</v>
      </c>
      <c r="Y60" t="s">
        <v>533</v>
      </c>
      <c r="Z60" t="s">
        <v>1529</v>
      </c>
      <c r="AA60" t="s">
        <v>1530</v>
      </c>
      <c r="AB60" t="s">
        <v>1531</v>
      </c>
      <c r="AC60" t="s">
        <v>1532</v>
      </c>
      <c r="AD60" t="s">
        <v>556</v>
      </c>
      <c r="AK60" t="s">
        <v>556</v>
      </c>
      <c r="AR60" t="s">
        <v>556</v>
      </c>
      <c r="AY60" t="s">
        <v>556</v>
      </c>
      <c r="BF60" t="s">
        <v>556</v>
      </c>
      <c r="BM60" t="s">
        <v>556</v>
      </c>
      <c r="BT60" t="s">
        <v>556</v>
      </c>
    </row>
    <row r="61" spans="1:72">
      <c r="A61" t="s">
        <v>1533</v>
      </c>
      <c r="B61" t="s">
        <v>1534</v>
      </c>
      <c r="C61" t="s">
        <v>1473</v>
      </c>
      <c r="D61" t="s">
        <v>559</v>
      </c>
      <c r="E61" t="s">
        <v>531</v>
      </c>
      <c r="F61" t="s">
        <v>1535</v>
      </c>
      <c r="G61" t="s">
        <v>561</v>
      </c>
      <c r="H61" t="s">
        <v>1536</v>
      </c>
      <c r="I61" t="s">
        <v>1537</v>
      </c>
      <c r="J61" t="s">
        <v>1538</v>
      </c>
      <c r="K61" t="s">
        <v>1539</v>
      </c>
      <c r="L61" t="s">
        <v>1540</v>
      </c>
      <c r="M61" t="s">
        <v>1541</v>
      </c>
      <c r="N61" t="s">
        <v>568</v>
      </c>
      <c r="O61" t="s">
        <v>541</v>
      </c>
      <c r="P61" t="s">
        <v>598</v>
      </c>
      <c r="Q61" t="s">
        <v>541</v>
      </c>
      <c r="R61" t="s">
        <v>598</v>
      </c>
      <c r="S61" t="s">
        <v>544</v>
      </c>
      <c r="T61" t="s">
        <v>545</v>
      </c>
      <c r="U61" t="s">
        <v>544</v>
      </c>
      <c r="V61" t="s">
        <v>545</v>
      </c>
      <c r="W61" t="s">
        <v>1542</v>
      </c>
      <c r="X61" t="s">
        <v>1543</v>
      </c>
      <c r="Y61" t="s">
        <v>561</v>
      </c>
      <c r="Z61" t="s">
        <v>1544</v>
      </c>
      <c r="AA61" t="s">
        <v>1545</v>
      </c>
      <c r="AB61" t="s">
        <v>1405</v>
      </c>
      <c r="AC61" t="s">
        <v>1546</v>
      </c>
      <c r="AD61" t="s">
        <v>1547</v>
      </c>
      <c r="AE61" t="s">
        <v>1548</v>
      </c>
      <c r="AF61" t="s">
        <v>561</v>
      </c>
      <c r="AG61" t="s">
        <v>1549</v>
      </c>
      <c r="AH61" t="s">
        <v>1545</v>
      </c>
      <c r="AI61" t="s">
        <v>1550</v>
      </c>
      <c r="AJ61" t="s">
        <v>1551</v>
      </c>
      <c r="AK61" t="s">
        <v>556</v>
      </c>
      <c r="AR61" t="s">
        <v>556</v>
      </c>
      <c r="AY61" t="s">
        <v>556</v>
      </c>
      <c r="BF61" t="s">
        <v>556</v>
      </c>
      <c r="BM61" t="s">
        <v>556</v>
      </c>
      <c r="BT61" t="s">
        <v>556</v>
      </c>
    </row>
    <row r="62" spans="1:72">
      <c r="A62" t="s">
        <v>1552</v>
      </c>
      <c r="B62" t="s">
        <v>1553</v>
      </c>
      <c r="C62" t="s">
        <v>1473</v>
      </c>
      <c r="D62" t="s">
        <v>530</v>
      </c>
      <c r="E62" t="s">
        <v>531</v>
      </c>
      <c r="F62" t="s">
        <v>1554</v>
      </c>
      <c r="G62" t="s">
        <v>533</v>
      </c>
      <c r="H62" t="s">
        <v>1555</v>
      </c>
      <c r="I62" t="s">
        <v>1556</v>
      </c>
      <c r="J62" t="s">
        <v>1557</v>
      </c>
      <c r="K62" t="s">
        <v>1558</v>
      </c>
      <c r="L62" t="s">
        <v>1559</v>
      </c>
      <c r="M62" t="s">
        <v>551</v>
      </c>
      <c r="N62" t="s">
        <v>540</v>
      </c>
      <c r="O62" t="s">
        <v>541</v>
      </c>
      <c r="P62" t="s">
        <v>542</v>
      </c>
      <c r="Q62" t="s">
        <v>541</v>
      </c>
      <c r="R62" t="s">
        <v>543</v>
      </c>
      <c r="S62" t="s">
        <v>544</v>
      </c>
      <c r="T62" t="s">
        <v>545</v>
      </c>
      <c r="U62" t="s">
        <v>544</v>
      </c>
      <c r="V62" t="s">
        <v>545</v>
      </c>
      <c r="W62" t="s">
        <v>1560</v>
      </c>
      <c r="X62" t="s">
        <v>1561</v>
      </c>
      <c r="Y62" t="s">
        <v>533</v>
      </c>
      <c r="Z62" t="s">
        <v>1562</v>
      </c>
      <c r="AA62" t="s">
        <v>549</v>
      </c>
      <c r="AB62" t="s">
        <v>550</v>
      </c>
      <c r="AC62" t="s">
        <v>1563</v>
      </c>
      <c r="AD62" t="s">
        <v>1564</v>
      </c>
      <c r="AE62" t="s">
        <v>1565</v>
      </c>
      <c r="AF62" t="s">
        <v>533</v>
      </c>
      <c r="AG62" t="s">
        <v>1566</v>
      </c>
      <c r="AH62" t="s">
        <v>549</v>
      </c>
      <c r="AI62" t="s">
        <v>550</v>
      </c>
      <c r="AJ62" t="s">
        <v>555</v>
      </c>
      <c r="AK62" t="s">
        <v>556</v>
      </c>
      <c r="AR62" t="s">
        <v>556</v>
      </c>
      <c r="AY62" t="s">
        <v>556</v>
      </c>
      <c r="BF62" t="s">
        <v>556</v>
      </c>
      <c r="BM62" t="s">
        <v>556</v>
      </c>
      <c r="BT62" t="s">
        <v>556</v>
      </c>
    </row>
    <row r="63" spans="1:72">
      <c r="A63" t="s">
        <v>1567</v>
      </c>
      <c r="B63" t="s">
        <v>1568</v>
      </c>
      <c r="C63" t="s">
        <v>1569</v>
      </c>
      <c r="D63" t="s">
        <v>530</v>
      </c>
      <c r="E63" t="s">
        <v>531</v>
      </c>
      <c r="F63" t="s">
        <v>1570</v>
      </c>
      <c r="G63" t="s">
        <v>533</v>
      </c>
      <c r="H63" t="s">
        <v>1571</v>
      </c>
      <c r="I63" t="s">
        <v>1572</v>
      </c>
      <c r="J63" t="s">
        <v>1573</v>
      </c>
      <c r="K63" t="s">
        <v>1478</v>
      </c>
      <c r="L63" t="s">
        <v>1574</v>
      </c>
      <c r="M63" t="s">
        <v>551</v>
      </c>
      <c r="N63" t="s">
        <v>540</v>
      </c>
      <c r="O63" t="s">
        <v>541</v>
      </c>
      <c r="P63" t="s">
        <v>543</v>
      </c>
      <c r="Q63" t="s">
        <v>541</v>
      </c>
      <c r="R63" t="s">
        <v>583</v>
      </c>
      <c r="S63" t="s">
        <v>544</v>
      </c>
      <c r="T63" t="s">
        <v>545</v>
      </c>
      <c r="U63" t="s">
        <v>541</v>
      </c>
      <c r="V63" t="s">
        <v>583</v>
      </c>
      <c r="W63" t="s">
        <v>1575</v>
      </c>
      <c r="X63" t="s">
        <v>1576</v>
      </c>
      <c r="Y63" t="s">
        <v>533</v>
      </c>
      <c r="Z63" t="s">
        <v>1577</v>
      </c>
      <c r="AA63" t="s">
        <v>1578</v>
      </c>
      <c r="AB63" t="s">
        <v>1579</v>
      </c>
      <c r="AC63" t="s">
        <v>1580</v>
      </c>
      <c r="AD63" t="s">
        <v>1581</v>
      </c>
      <c r="AE63" t="s">
        <v>1582</v>
      </c>
      <c r="AF63" t="s">
        <v>533</v>
      </c>
      <c r="AG63" t="s">
        <v>1583</v>
      </c>
      <c r="AH63" t="s">
        <v>1578</v>
      </c>
      <c r="AI63" t="s">
        <v>1579</v>
      </c>
      <c r="AJ63" t="s">
        <v>1584</v>
      </c>
    </row>
    <row r="64" spans="1:72">
      <c r="A64" t="s">
        <v>1585</v>
      </c>
      <c r="B64" t="s">
        <v>1586</v>
      </c>
      <c r="C64" t="s">
        <v>1569</v>
      </c>
      <c r="D64" t="s">
        <v>559</v>
      </c>
      <c r="E64" t="s">
        <v>531</v>
      </c>
      <c r="F64" t="s">
        <v>1587</v>
      </c>
      <c r="G64" t="s">
        <v>533</v>
      </c>
      <c r="H64" t="s">
        <v>1588</v>
      </c>
      <c r="I64" t="s">
        <v>1589</v>
      </c>
      <c r="J64" t="s">
        <v>1590</v>
      </c>
      <c r="K64" t="s">
        <v>1478</v>
      </c>
      <c r="L64" t="s">
        <v>1591</v>
      </c>
      <c r="M64" t="s">
        <v>1592</v>
      </c>
      <c r="N64" t="s">
        <v>568</v>
      </c>
      <c r="O64" t="s">
        <v>541</v>
      </c>
      <c r="P64" t="s">
        <v>543</v>
      </c>
      <c r="Q64" t="s">
        <v>541</v>
      </c>
      <c r="R64" t="s">
        <v>543</v>
      </c>
      <c r="S64" t="s">
        <v>544</v>
      </c>
      <c r="T64" t="s">
        <v>545</v>
      </c>
      <c r="U64" t="s">
        <v>541</v>
      </c>
      <c r="V64" t="s">
        <v>543</v>
      </c>
      <c r="W64" t="s">
        <v>1593</v>
      </c>
      <c r="X64" t="s">
        <v>1594</v>
      </c>
      <c r="Y64" t="s">
        <v>533</v>
      </c>
      <c r="Z64" t="s">
        <v>1595</v>
      </c>
      <c r="AA64" t="s">
        <v>1596</v>
      </c>
      <c r="AB64" t="s">
        <v>1597</v>
      </c>
      <c r="AC64" t="s">
        <v>1580</v>
      </c>
      <c r="AD64" t="s">
        <v>1598</v>
      </c>
      <c r="AE64" t="s">
        <v>1599</v>
      </c>
      <c r="AF64" t="s">
        <v>533</v>
      </c>
      <c r="AG64" t="s">
        <v>1600</v>
      </c>
      <c r="AH64" t="s">
        <v>1596</v>
      </c>
      <c r="AI64" t="s">
        <v>1597</v>
      </c>
      <c r="AJ64" t="s">
        <v>1580</v>
      </c>
    </row>
    <row r="65" spans="1:72">
      <c r="A65" t="s">
        <v>1601</v>
      </c>
      <c r="B65" t="s">
        <v>1602</v>
      </c>
      <c r="C65" t="s">
        <v>1569</v>
      </c>
      <c r="D65" t="s">
        <v>530</v>
      </c>
      <c r="E65" t="s">
        <v>531</v>
      </c>
      <c r="F65" t="s">
        <v>1603</v>
      </c>
      <c r="G65" t="s">
        <v>533</v>
      </c>
      <c r="H65" t="s">
        <v>1604</v>
      </c>
      <c r="I65" t="s">
        <v>1605</v>
      </c>
      <c r="J65" t="s">
        <v>1606</v>
      </c>
      <c r="K65" t="s">
        <v>1478</v>
      </c>
      <c r="L65" t="s">
        <v>1607</v>
      </c>
      <c r="M65" t="s">
        <v>551</v>
      </c>
      <c r="N65" t="s">
        <v>568</v>
      </c>
      <c r="O65" t="s">
        <v>541</v>
      </c>
      <c r="P65" t="s">
        <v>543</v>
      </c>
      <c r="Q65" t="s">
        <v>541</v>
      </c>
      <c r="R65" t="s">
        <v>543</v>
      </c>
      <c r="S65" t="s">
        <v>544</v>
      </c>
      <c r="T65" t="s">
        <v>545</v>
      </c>
      <c r="U65" t="s">
        <v>541</v>
      </c>
      <c r="V65" t="s">
        <v>543</v>
      </c>
      <c r="W65" t="s">
        <v>1608</v>
      </c>
      <c r="X65" t="s">
        <v>1609</v>
      </c>
      <c r="Y65" t="s">
        <v>533</v>
      </c>
      <c r="Z65" t="s">
        <v>1610</v>
      </c>
      <c r="AA65" t="s">
        <v>1611</v>
      </c>
      <c r="AB65" t="s">
        <v>1612</v>
      </c>
      <c r="AC65" t="s">
        <v>1613</v>
      </c>
      <c r="AD65" t="s">
        <v>1614</v>
      </c>
      <c r="AE65" t="s">
        <v>1615</v>
      </c>
      <c r="AF65" t="s">
        <v>533</v>
      </c>
      <c r="AG65" t="s">
        <v>1616</v>
      </c>
      <c r="AH65" t="s">
        <v>1611</v>
      </c>
      <c r="AI65" t="s">
        <v>1612</v>
      </c>
      <c r="AJ65" t="s">
        <v>1617</v>
      </c>
      <c r="AK65" t="s">
        <v>556</v>
      </c>
      <c r="AR65" t="s">
        <v>556</v>
      </c>
      <c r="AY65" t="s">
        <v>556</v>
      </c>
      <c r="BF65" t="s">
        <v>556</v>
      </c>
      <c r="BM65" t="s">
        <v>556</v>
      </c>
      <c r="BT65" t="s">
        <v>556</v>
      </c>
    </row>
    <row r="66" spans="1:72">
      <c r="A66" t="s">
        <v>1618</v>
      </c>
      <c r="B66" t="s">
        <v>1619</v>
      </c>
      <c r="C66" t="s">
        <v>1569</v>
      </c>
      <c r="D66" t="s">
        <v>530</v>
      </c>
      <c r="E66" t="s">
        <v>531</v>
      </c>
      <c r="F66" t="s">
        <v>1620</v>
      </c>
      <c r="G66" t="s">
        <v>533</v>
      </c>
      <c r="H66" t="s">
        <v>1604</v>
      </c>
      <c r="I66" t="s">
        <v>1621</v>
      </c>
      <c r="J66" t="s">
        <v>1622</v>
      </c>
      <c r="K66" t="s">
        <v>1478</v>
      </c>
      <c r="L66" t="s">
        <v>1623</v>
      </c>
      <c r="M66" t="s">
        <v>1624</v>
      </c>
      <c r="N66" t="s">
        <v>568</v>
      </c>
      <c r="O66" t="s">
        <v>541</v>
      </c>
      <c r="P66" t="s">
        <v>598</v>
      </c>
      <c r="Q66" t="s">
        <v>541</v>
      </c>
      <c r="R66" t="s">
        <v>598</v>
      </c>
      <c r="S66" t="s">
        <v>544</v>
      </c>
      <c r="T66" t="s">
        <v>545</v>
      </c>
      <c r="U66" t="s">
        <v>541</v>
      </c>
      <c r="V66" t="s">
        <v>598</v>
      </c>
      <c r="W66" t="s">
        <v>1625</v>
      </c>
      <c r="X66" t="s">
        <v>1626</v>
      </c>
      <c r="Y66" t="s">
        <v>533</v>
      </c>
      <c r="Z66" t="s">
        <v>1627</v>
      </c>
      <c r="AA66" t="s">
        <v>1611</v>
      </c>
      <c r="AB66" t="s">
        <v>1612</v>
      </c>
      <c r="AC66" t="s">
        <v>1628</v>
      </c>
      <c r="AD66" t="s">
        <v>1629</v>
      </c>
      <c r="AE66" t="s">
        <v>1630</v>
      </c>
      <c r="AF66" t="s">
        <v>533</v>
      </c>
      <c r="AG66" t="s">
        <v>1631</v>
      </c>
      <c r="AH66" t="s">
        <v>1611</v>
      </c>
      <c r="AI66" t="s">
        <v>1612</v>
      </c>
      <c r="AJ66" t="s">
        <v>1632</v>
      </c>
      <c r="AK66" t="s">
        <v>556</v>
      </c>
      <c r="AR66" t="s">
        <v>556</v>
      </c>
      <c r="AY66" t="s">
        <v>556</v>
      </c>
      <c r="BF66" t="s">
        <v>556</v>
      </c>
      <c r="BM66" t="s">
        <v>556</v>
      </c>
      <c r="BT66" t="s">
        <v>556</v>
      </c>
    </row>
    <row r="67" spans="1:72">
      <c r="A67" t="s">
        <v>1633</v>
      </c>
      <c r="B67" t="s">
        <v>1634</v>
      </c>
      <c r="C67" t="s">
        <v>1569</v>
      </c>
      <c r="D67" t="s">
        <v>530</v>
      </c>
      <c r="E67" t="s">
        <v>531</v>
      </c>
      <c r="F67" t="s">
        <v>1635</v>
      </c>
      <c r="G67" t="s">
        <v>533</v>
      </c>
      <c r="H67" t="s">
        <v>1636</v>
      </c>
      <c r="I67" t="s">
        <v>1637</v>
      </c>
      <c r="J67" t="s">
        <v>1638</v>
      </c>
      <c r="K67" t="s">
        <v>1478</v>
      </c>
      <c r="L67" t="s">
        <v>551</v>
      </c>
      <c r="M67" t="s">
        <v>551</v>
      </c>
      <c r="N67" t="s">
        <v>568</v>
      </c>
      <c r="O67" t="s">
        <v>541</v>
      </c>
      <c r="P67" t="s">
        <v>542</v>
      </c>
      <c r="Q67" t="s">
        <v>541</v>
      </c>
      <c r="R67" t="s">
        <v>542</v>
      </c>
      <c r="S67" t="s">
        <v>544</v>
      </c>
      <c r="T67" t="s">
        <v>545</v>
      </c>
      <c r="U67" t="s">
        <v>541</v>
      </c>
      <c r="V67" t="s">
        <v>598</v>
      </c>
      <c r="W67" t="s">
        <v>1639</v>
      </c>
      <c r="X67" t="s">
        <v>1640</v>
      </c>
      <c r="Y67" t="s">
        <v>533</v>
      </c>
      <c r="Z67" t="s">
        <v>1641</v>
      </c>
      <c r="AA67" t="s">
        <v>1611</v>
      </c>
      <c r="AB67" t="s">
        <v>1642</v>
      </c>
      <c r="AD67" t="s">
        <v>1643</v>
      </c>
      <c r="AE67" t="s">
        <v>1644</v>
      </c>
      <c r="AF67" t="s">
        <v>533</v>
      </c>
      <c r="AG67" t="s">
        <v>1645</v>
      </c>
      <c r="AH67" t="s">
        <v>1611</v>
      </c>
      <c r="AI67" t="s">
        <v>1646</v>
      </c>
      <c r="AJ67" t="s">
        <v>1647</v>
      </c>
      <c r="AK67" t="s">
        <v>556</v>
      </c>
      <c r="AR67" t="s">
        <v>556</v>
      </c>
      <c r="AY67" t="s">
        <v>556</v>
      </c>
      <c r="BF67" t="s">
        <v>556</v>
      </c>
      <c r="BM67" t="s">
        <v>556</v>
      </c>
      <c r="BT67" t="s">
        <v>556</v>
      </c>
    </row>
    <row r="68" spans="1:72">
      <c r="A68" t="s">
        <v>1648</v>
      </c>
      <c r="B68" t="s">
        <v>1649</v>
      </c>
      <c r="C68" t="s">
        <v>1569</v>
      </c>
      <c r="D68" t="s">
        <v>530</v>
      </c>
      <c r="E68" t="s">
        <v>531</v>
      </c>
      <c r="F68" t="s">
        <v>1650</v>
      </c>
      <c r="G68" t="s">
        <v>533</v>
      </c>
      <c r="H68" t="s">
        <v>1651</v>
      </c>
      <c r="I68" t="s">
        <v>1652</v>
      </c>
      <c r="J68" t="s">
        <v>1653</v>
      </c>
      <c r="K68" t="s">
        <v>1654</v>
      </c>
      <c r="L68" t="s">
        <v>1655</v>
      </c>
      <c r="M68" t="s">
        <v>551</v>
      </c>
      <c r="N68" t="s">
        <v>568</v>
      </c>
      <c r="O68" t="s">
        <v>541</v>
      </c>
      <c r="P68" t="s">
        <v>598</v>
      </c>
      <c r="Q68" t="s">
        <v>541</v>
      </c>
      <c r="R68" t="s">
        <v>598</v>
      </c>
      <c r="S68" t="s">
        <v>551</v>
      </c>
      <c r="T68" t="s">
        <v>545</v>
      </c>
      <c r="U68" t="s">
        <v>541</v>
      </c>
      <c r="V68" t="s">
        <v>598</v>
      </c>
      <c r="W68" t="s">
        <v>1656</v>
      </c>
      <c r="X68" t="s">
        <v>1657</v>
      </c>
      <c r="Y68" t="s">
        <v>533</v>
      </c>
      <c r="Z68" t="s">
        <v>1658</v>
      </c>
      <c r="AA68" t="s">
        <v>1659</v>
      </c>
      <c r="AB68" t="s">
        <v>1660</v>
      </c>
      <c r="AC68" t="s">
        <v>1661</v>
      </c>
      <c r="AD68" t="s">
        <v>1662</v>
      </c>
      <c r="AE68" t="s">
        <v>1663</v>
      </c>
      <c r="AF68" t="s">
        <v>1295</v>
      </c>
      <c r="AG68" t="s">
        <v>1664</v>
      </c>
      <c r="AH68" t="s">
        <v>1659</v>
      </c>
      <c r="AI68" t="s">
        <v>1660</v>
      </c>
      <c r="AJ68" t="s">
        <v>1665</v>
      </c>
    </row>
    <row r="69" spans="1:72">
      <c r="A69" t="s">
        <v>1666</v>
      </c>
      <c r="B69" t="s">
        <v>1667</v>
      </c>
      <c r="C69" t="s">
        <v>1668</v>
      </c>
      <c r="D69" t="s">
        <v>530</v>
      </c>
      <c r="E69" t="s">
        <v>531</v>
      </c>
      <c r="F69" t="s">
        <v>1669</v>
      </c>
      <c r="G69" t="s">
        <v>533</v>
      </c>
      <c r="H69" t="s">
        <v>1670</v>
      </c>
      <c r="I69" t="s">
        <v>1671</v>
      </c>
      <c r="J69" t="s">
        <v>1672</v>
      </c>
      <c r="K69" t="s">
        <v>1673</v>
      </c>
      <c r="L69" t="s">
        <v>1674</v>
      </c>
      <c r="M69" t="s">
        <v>551</v>
      </c>
      <c r="N69" t="s">
        <v>540</v>
      </c>
      <c r="O69" t="s">
        <v>541</v>
      </c>
      <c r="P69" t="s">
        <v>543</v>
      </c>
      <c r="Q69" t="s">
        <v>541</v>
      </c>
      <c r="R69" t="s">
        <v>543</v>
      </c>
      <c r="S69" t="s">
        <v>544</v>
      </c>
      <c r="T69" t="s">
        <v>545</v>
      </c>
      <c r="U69" t="s">
        <v>544</v>
      </c>
      <c r="V69" t="s">
        <v>545</v>
      </c>
      <c r="W69" t="s">
        <v>1675</v>
      </c>
      <c r="X69" t="s">
        <v>1676</v>
      </c>
      <c r="Y69" t="s">
        <v>533</v>
      </c>
      <c r="Z69" t="s">
        <v>1677</v>
      </c>
      <c r="AA69" t="s">
        <v>549</v>
      </c>
      <c r="AB69" t="s">
        <v>1678</v>
      </c>
      <c r="AC69" t="s">
        <v>1679</v>
      </c>
      <c r="AD69" t="s">
        <v>1680</v>
      </c>
      <c r="AE69" t="s">
        <v>1681</v>
      </c>
      <c r="AF69" t="s">
        <v>533</v>
      </c>
      <c r="AG69" t="s">
        <v>1682</v>
      </c>
      <c r="AH69" t="s">
        <v>549</v>
      </c>
      <c r="AI69" t="s">
        <v>1678</v>
      </c>
      <c r="AJ69" t="s">
        <v>1683</v>
      </c>
      <c r="AK69" t="s">
        <v>1684</v>
      </c>
      <c r="AL69" t="s">
        <v>1685</v>
      </c>
      <c r="AM69" t="s">
        <v>533</v>
      </c>
      <c r="AN69" t="s">
        <v>1686</v>
      </c>
      <c r="AO69" t="s">
        <v>549</v>
      </c>
      <c r="AP69" t="s">
        <v>1678</v>
      </c>
      <c r="AQ69" t="s">
        <v>1687</v>
      </c>
      <c r="AR69" t="s">
        <v>1688</v>
      </c>
      <c r="AS69" t="s">
        <v>1689</v>
      </c>
      <c r="AT69" t="s">
        <v>533</v>
      </c>
      <c r="AU69" t="s">
        <v>1690</v>
      </c>
      <c r="AV69" t="s">
        <v>549</v>
      </c>
      <c r="AW69" t="s">
        <v>1678</v>
      </c>
      <c r="AX69" t="s">
        <v>1691</v>
      </c>
      <c r="AY69" t="s">
        <v>556</v>
      </c>
      <c r="BF69" t="s">
        <v>556</v>
      </c>
      <c r="BM69" t="s">
        <v>556</v>
      </c>
      <c r="BT69" t="s">
        <v>556</v>
      </c>
    </row>
    <row r="70" spans="1:72">
      <c r="A70" t="s">
        <v>1692</v>
      </c>
      <c r="B70" t="s">
        <v>1693</v>
      </c>
      <c r="C70" t="s">
        <v>1668</v>
      </c>
      <c r="D70" t="s">
        <v>559</v>
      </c>
      <c r="E70" t="s">
        <v>531</v>
      </c>
      <c r="F70" t="s">
        <v>1694</v>
      </c>
      <c r="G70" t="s">
        <v>533</v>
      </c>
      <c r="H70" t="s">
        <v>1695</v>
      </c>
      <c r="I70" t="s">
        <v>1696</v>
      </c>
      <c r="J70" t="s">
        <v>1697</v>
      </c>
      <c r="K70" t="s">
        <v>1698</v>
      </c>
      <c r="L70" t="s">
        <v>1699</v>
      </c>
      <c r="M70" t="s">
        <v>698</v>
      </c>
      <c r="N70" t="s">
        <v>568</v>
      </c>
      <c r="O70" t="s">
        <v>541</v>
      </c>
      <c r="P70" t="s">
        <v>543</v>
      </c>
      <c r="Q70" t="s">
        <v>541</v>
      </c>
      <c r="R70" t="s">
        <v>543</v>
      </c>
      <c r="S70" t="s">
        <v>544</v>
      </c>
      <c r="T70" t="s">
        <v>545</v>
      </c>
      <c r="U70" t="s">
        <v>544</v>
      </c>
      <c r="V70" t="s">
        <v>545</v>
      </c>
      <c r="W70" t="s">
        <v>1700</v>
      </c>
      <c r="X70" t="s">
        <v>1701</v>
      </c>
      <c r="Y70" t="s">
        <v>533</v>
      </c>
      <c r="Z70" t="s">
        <v>1702</v>
      </c>
      <c r="AA70" t="s">
        <v>1703</v>
      </c>
      <c r="AB70" t="s">
        <v>1678</v>
      </c>
      <c r="AC70" t="s">
        <v>1704</v>
      </c>
      <c r="AD70" t="s">
        <v>1705</v>
      </c>
      <c r="AE70" t="s">
        <v>1706</v>
      </c>
      <c r="AF70" t="s">
        <v>533</v>
      </c>
      <c r="AG70" t="s">
        <v>1707</v>
      </c>
      <c r="AH70" t="s">
        <v>1703</v>
      </c>
      <c r="AI70" t="s">
        <v>1708</v>
      </c>
      <c r="AJ70" t="s">
        <v>1709</v>
      </c>
    </row>
    <row r="71" spans="1:72">
      <c r="A71" t="s">
        <v>1710</v>
      </c>
      <c r="B71" t="s">
        <v>1711</v>
      </c>
      <c r="C71" t="s">
        <v>1712</v>
      </c>
      <c r="D71" t="s">
        <v>530</v>
      </c>
      <c r="E71" t="s">
        <v>531</v>
      </c>
      <c r="F71" t="s">
        <v>1713</v>
      </c>
      <c r="G71" t="s">
        <v>533</v>
      </c>
      <c r="H71" t="s">
        <v>1714</v>
      </c>
      <c r="I71" t="s">
        <v>1715</v>
      </c>
      <c r="J71" t="s">
        <v>1716</v>
      </c>
      <c r="K71" t="s">
        <v>1717</v>
      </c>
      <c r="L71" t="s">
        <v>1674</v>
      </c>
      <c r="M71" t="s">
        <v>551</v>
      </c>
      <c r="N71" t="s">
        <v>540</v>
      </c>
      <c r="O71" t="s">
        <v>541</v>
      </c>
      <c r="P71" t="s">
        <v>543</v>
      </c>
      <c r="Q71" t="s">
        <v>541</v>
      </c>
      <c r="R71" t="s">
        <v>543</v>
      </c>
      <c r="S71" t="s">
        <v>544</v>
      </c>
      <c r="T71" t="s">
        <v>545</v>
      </c>
      <c r="U71" t="s">
        <v>544</v>
      </c>
      <c r="V71" t="s">
        <v>545</v>
      </c>
      <c r="W71" t="s">
        <v>1718</v>
      </c>
      <c r="X71" t="s">
        <v>1719</v>
      </c>
      <c r="Y71" t="s">
        <v>533</v>
      </c>
      <c r="Z71" t="s">
        <v>1720</v>
      </c>
      <c r="AA71" t="s">
        <v>549</v>
      </c>
      <c r="AB71" t="s">
        <v>1721</v>
      </c>
      <c r="AC71" t="s">
        <v>1722</v>
      </c>
      <c r="AD71" t="s">
        <v>1723</v>
      </c>
      <c r="AE71" t="s">
        <v>1724</v>
      </c>
      <c r="AF71" t="s">
        <v>533</v>
      </c>
      <c r="AG71" t="s">
        <v>1721</v>
      </c>
      <c r="AH71" t="s">
        <v>549</v>
      </c>
      <c r="AI71" t="s">
        <v>1721</v>
      </c>
      <c r="AJ71" t="s">
        <v>1722</v>
      </c>
      <c r="AK71" t="s">
        <v>556</v>
      </c>
      <c r="AR71" t="s">
        <v>556</v>
      </c>
      <c r="AY71" t="s">
        <v>556</v>
      </c>
      <c r="BF71" t="s">
        <v>556</v>
      </c>
      <c r="BM71" t="s">
        <v>556</v>
      </c>
      <c r="BT71" t="s">
        <v>556</v>
      </c>
    </row>
    <row r="72" spans="1:72">
      <c r="A72" t="s">
        <v>1725</v>
      </c>
      <c r="B72" t="s">
        <v>1726</v>
      </c>
      <c r="C72" t="s">
        <v>1712</v>
      </c>
      <c r="D72" t="s">
        <v>530</v>
      </c>
      <c r="E72" t="s">
        <v>531</v>
      </c>
      <c r="F72" t="s">
        <v>1713</v>
      </c>
      <c r="G72" t="s">
        <v>533</v>
      </c>
      <c r="H72" t="s">
        <v>1727</v>
      </c>
      <c r="I72" t="s">
        <v>1728</v>
      </c>
      <c r="J72" t="s">
        <v>1729</v>
      </c>
      <c r="K72" t="s">
        <v>1717</v>
      </c>
      <c r="L72" t="s">
        <v>1674</v>
      </c>
      <c r="M72" t="s">
        <v>551</v>
      </c>
      <c r="N72" t="s">
        <v>540</v>
      </c>
      <c r="O72" t="s">
        <v>541</v>
      </c>
      <c r="P72" t="s">
        <v>543</v>
      </c>
      <c r="Q72" t="s">
        <v>541</v>
      </c>
      <c r="R72" t="s">
        <v>543</v>
      </c>
      <c r="S72" t="s">
        <v>544</v>
      </c>
      <c r="T72" t="s">
        <v>545</v>
      </c>
      <c r="U72" t="s">
        <v>544</v>
      </c>
      <c r="V72" t="s">
        <v>545</v>
      </c>
      <c r="W72" t="s">
        <v>1730</v>
      </c>
      <c r="X72" t="s">
        <v>1731</v>
      </c>
      <c r="Y72" t="s">
        <v>533</v>
      </c>
      <c r="Z72" t="s">
        <v>1732</v>
      </c>
      <c r="AA72" t="s">
        <v>549</v>
      </c>
      <c r="AB72" t="s">
        <v>1721</v>
      </c>
      <c r="AC72" t="s">
        <v>1722</v>
      </c>
      <c r="AD72" t="s">
        <v>1733</v>
      </c>
      <c r="AE72" t="s">
        <v>1724</v>
      </c>
      <c r="AF72" t="s">
        <v>533</v>
      </c>
      <c r="AG72" t="s">
        <v>1721</v>
      </c>
      <c r="AH72" t="s">
        <v>549</v>
      </c>
      <c r="AI72" t="s">
        <v>1721</v>
      </c>
      <c r="AJ72" t="s">
        <v>1722</v>
      </c>
      <c r="AK72" t="s">
        <v>556</v>
      </c>
      <c r="AR72" t="s">
        <v>556</v>
      </c>
      <c r="AY72" t="s">
        <v>556</v>
      </c>
      <c r="BF72" t="s">
        <v>556</v>
      </c>
      <c r="BM72" t="s">
        <v>556</v>
      </c>
      <c r="BT72" t="s">
        <v>556</v>
      </c>
    </row>
    <row r="73" spans="1:72">
      <c r="A73" t="s">
        <v>1734</v>
      </c>
      <c r="B73" t="s">
        <v>1735</v>
      </c>
      <c r="C73" t="s">
        <v>1736</v>
      </c>
      <c r="D73" t="s">
        <v>559</v>
      </c>
      <c r="E73" t="s">
        <v>531</v>
      </c>
      <c r="F73" t="s">
        <v>1737</v>
      </c>
      <c r="G73" t="s">
        <v>561</v>
      </c>
      <c r="H73" t="s">
        <v>1738</v>
      </c>
      <c r="I73" t="s">
        <v>1739</v>
      </c>
      <c r="J73" t="s">
        <v>1740</v>
      </c>
      <c r="K73" t="s">
        <v>1717</v>
      </c>
      <c r="L73" t="s">
        <v>1741</v>
      </c>
      <c r="M73" t="s">
        <v>1742</v>
      </c>
      <c r="N73" t="s">
        <v>568</v>
      </c>
      <c r="O73" t="s">
        <v>541</v>
      </c>
      <c r="P73" t="s">
        <v>598</v>
      </c>
      <c r="Q73" t="s">
        <v>541</v>
      </c>
      <c r="R73" t="s">
        <v>598</v>
      </c>
      <c r="S73" t="s">
        <v>544</v>
      </c>
      <c r="T73" t="s">
        <v>545</v>
      </c>
      <c r="U73" t="s">
        <v>544</v>
      </c>
      <c r="V73" t="s">
        <v>545</v>
      </c>
      <c r="W73" t="s">
        <v>1743</v>
      </c>
      <c r="X73" t="s">
        <v>1744</v>
      </c>
      <c r="Y73" t="s">
        <v>561</v>
      </c>
      <c r="Z73" t="s">
        <v>1745</v>
      </c>
      <c r="AA73" t="s">
        <v>1746</v>
      </c>
      <c r="AB73" t="s">
        <v>1747</v>
      </c>
      <c r="AC73" t="s">
        <v>1748</v>
      </c>
      <c r="AD73" t="s">
        <v>1749</v>
      </c>
      <c r="AE73" t="s">
        <v>1750</v>
      </c>
      <c r="AF73" t="s">
        <v>561</v>
      </c>
      <c r="AG73" t="s">
        <v>1751</v>
      </c>
      <c r="AH73" t="s">
        <v>1752</v>
      </c>
      <c r="AI73" t="s">
        <v>1747</v>
      </c>
      <c r="AJ73" t="s">
        <v>1753</v>
      </c>
      <c r="AK73" t="s">
        <v>556</v>
      </c>
      <c r="AR73" t="s">
        <v>556</v>
      </c>
      <c r="AY73" t="s">
        <v>556</v>
      </c>
      <c r="BF73" t="s">
        <v>556</v>
      </c>
      <c r="BM73" t="s">
        <v>556</v>
      </c>
      <c r="BT73" t="s">
        <v>556</v>
      </c>
    </row>
    <row r="74" spans="1:72">
      <c r="A74" t="s">
        <v>1754</v>
      </c>
      <c r="B74" t="s">
        <v>1755</v>
      </c>
      <c r="C74" t="s">
        <v>1756</v>
      </c>
      <c r="D74" t="s">
        <v>530</v>
      </c>
      <c r="E74" t="s">
        <v>531</v>
      </c>
      <c r="F74" t="s">
        <v>532</v>
      </c>
      <c r="G74" t="s">
        <v>533</v>
      </c>
      <c r="H74" t="s">
        <v>1757</v>
      </c>
      <c r="I74" t="s">
        <v>1758</v>
      </c>
      <c r="J74" t="s">
        <v>1759</v>
      </c>
      <c r="K74" t="s">
        <v>1717</v>
      </c>
      <c r="L74" t="s">
        <v>1674</v>
      </c>
      <c r="M74" t="s">
        <v>551</v>
      </c>
      <c r="N74" t="s">
        <v>540</v>
      </c>
      <c r="O74" t="s">
        <v>541</v>
      </c>
      <c r="P74" t="s">
        <v>543</v>
      </c>
      <c r="Q74" t="s">
        <v>541</v>
      </c>
      <c r="R74" t="s">
        <v>543</v>
      </c>
      <c r="S74" t="s">
        <v>544</v>
      </c>
      <c r="T74" t="s">
        <v>545</v>
      </c>
      <c r="U74" t="s">
        <v>544</v>
      </c>
      <c r="V74" t="s">
        <v>545</v>
      </c>
      <c r="W74" t="s">
        <v>1760</v>
      </c>
      <c r="X74" t="s">
        <v>1761</v>
      </c>
      <c r="Y74" t="s">
        <v>533</v>
      </c>
      <c r="Z74" t="s">
        <v>1762</v>
      </c>
      <c r="AA74" t="s">
        <v>549</v>
      </c>
      <c r="AB74" t="s">
        <v>1721</v>
      </c>
      <c r="AC74" t="s">
        <v>1763</v>
      </c>
      <c r="AD74" t="s">
        <v>1764</v>
      </c>
      <c r="AE74" t="s">
        <v>1765</v>
      </c>
      <c r="AF74" t="s">
        <v>533</v>
      </c>
      <c r="AG74" t="s">
        <v>1762</v>
      </c>
      <c r="AH74" t="s">
        <v>549</v>
      </c>
      <c r="AI74" t="s">
        <v>1721</v>
      </c>
      <c r="AJ74" t="s">
        <v>1766</v>
      </c>
      <c r="AK74" t="s">
        <v>1767</v>
      </c>
      <c r="AL74" t="s">
        <v>1768</v>
      </c>
      <c r="AM74" t="s">
        <v>533</v>
      </c>
      <c r="AN74" t="s">
        <v>1769</v>
      </c>
      <c r="AO74" t="s">
        <v>549</v>
      </c>
      <c r="AP74" t="s">
        <v>1721</v>
      </c>
      <c r="AQ74" t="s">
        <v>1770</v>
      </c>
      <c r="AR74" t="s">
        <v>556</v>
      </c>
      <c r="AY74" t="s">
        <v>556</v>
      </c>
      <c r="BF74" t="s">
        <v>556</v>
      </c>
      <c r="BM74" t="s">
        <v>556</v>
      </c>
      <c r="BT74" t="s">
        <v>556</v>
      </c>
    </row>
    <row r="75" spans="1:72">
      <c r="A75" t="s">
        <v>1771</v>
      </c>
      <c r="B75" t="s">
        <v>1772</v>
      </c>
      <c r="C75" t="s">
        <v>1756</v>
      </c>
      <c r="D75" t="s">
        <v>559</v>
      </c>
      <c r="E75" t="s">
        <v>531</v>
      </c>
      <c r="F75" t="s">
        <v>1773</v>
      </c>
      <c r="G75" t="s">
        <v>533</v>
      </c>
      <c r="H75" t="s">
        <v>1774</v>
      </c>
      <c r="I75" t="s">
        <v>1775</v>
      </c>
      <c r="J75" t="s">
        <v>1776</v>
      </c>
      <c r="K75" t="s">
        <v>1777</v>
      </c>
      <c r="L75" t="s">
        <v>1778</v>
      </c>
      <c r="M75" t="s">
        <v>1779</v>
      </c>
      <c r="N75" t="s">
        <v>568</v>
      </c>
      <c r="O75" t="s">
        <v>541</v>
      </c>
      <c r="P75" t="s">
        <v>542</v>
      </c>
      <c r="Q75" t="s">
        <v>541</v>
      </c>
      <c r="R75" t="s">
        <v>542</v>
      </c>
      <c r="S75" t="s">
        <v>541</v>
      </c>
      <c r="T75" t="s">
        <v>598</v>
      </c>
      <c r="U75" t="s">
        <v>544</v>
      </c>
      <c r="V75" t="s">
        <v>545</v>
      </c>
      <c r="W75" t="s">
        <v>1780</v>
      </c>
      <c r="X75" t="s">
        <v>1781</v>
      </c>
      <c r="Y75" t="s">
        <v>533</v>
      </c>
      <c r="Z75" t="s">
        <v>1782</v>
      </c>
      <c r="AA75" t="s">
        <v>1110</v>
      </c>
      <c r="AB75" t="s">
        <v>1783</v>
      </c>
      <c r="AC75" t="s">
        <v>698</v>
      </c>
      <c r="AD75" t="s">
        <v>556</v>
      </c>
      <c r="AK75" t="s">
        <v>556</v>
      </c>
      <c r="AR75" t="s">
        <v>556</v>
      </c>
      <c r="AY75" t="s">
        <v>556</v>
      </c>
      <c r="BF75" t="s">
        <v>556</v>
      </c>
      <c r="BM75" t="s">
        <v>556</v>
      </c>
      <c r="BT75" t="s">
        <v>556</v>
      </c>
    </row>
    <row r="76" spans="1:72">
      <c r="A76" t="s">
        <v>1784</v>
      </c>
      <c r="B76" t="s">
        <v>1785</v>
      </c>
      <c r="C76" t="s">
        <v>1756</v>
      </c>
      <c r="D76" t="s">
        <v>530</v>
      </c>
      <c r="E76" t="s">
        <v>531</v>
      </c>
      <c r="F76" t="s">
        <v>1786</v>
      </c>
      <c r="G76" t="s">
        <v>533</v>
      </c>
      <c r="H76" t="s">
        <v>1787</v>
      </c>
      <c r="I76" t="s">
        <v>1788</v>
      </c>
      <c r="J76" t="s">
        <v>1789</v>
      </c>
      <c r="K76" t="s">
        <v>1790</v>
      </c>
      <c r="L76" t="s">
        <v>1791</v>
      </c>
      <c r="M76" t="s">
        <v>1792</v>
      </c>
      <c r="N76" t="s">
        <v>568</v>
      </c>
      <c r="O76" t="s">
        <v>541</v>
      </c>
      <c r="P76" t="s">
        <v>543</v>
      </c>
      <c r="Q76" t="s">
        <v>541</v>
      </c>
      <c r="R76" t="s">
        <v>543</v>
      </c>
      <c r="S76" t="s">
        <v>544</v>
      </c>
      <c r="T76" t="s">
        <v>545</v>
      </c>
      <c r="U76" t="s">
        <v>544</v>
      </c>
      <c r="V76" t="s">
        <v>545</v>
      </c>
      <c r="W76" t="s">
        <v>1793</v>
      </c>
      <c r="X76" t="s">
        <v>1794</v>
      </c>
      <c r="Y76" t="s">
        <v>533</v>
      </c>
      <c r="Z76" t="s">
        <v>1795</v>
      </c>
      <c r="AA76" t="s">
        <v>1110</v>
      </c>
      <c r="AB76" t="s">
        <v>1796</v>
      </c>
      <c r="AC76" t="s">
        <v>1797</v>
      </c>
      <c r="AD76" t="s">
        <v>1798</v>
      </c>
      <c r="AE76" t="s">
        <v>1799</v>
      </c>
      <c r="AF76" t="s">
        <v>1295</v>
      </c>
      <c r="AG76" t="s">
        <v>1800</v>
      </c>
      <c r="AH76" t="s">
        <v>1110</v>
      </c>
      <c r="AI76" t="s">
        <v>1801</v>
      </c>
      <c r="AJ76" t="s">
        <v>1802</v>
      </c>
      <c r="AK76" t="s">
        <v>556</v>
      </c>
      <c r="AR76" t="s">
        <v>556</v>
      </c>
      <c r="AY76" t="s">
        <v>556</v>
      </c>
      <c r="BF76" t="s">
        <v>556</v>
      </c>
      <c r="BM76" t="s">
        <v>556</v>
      </c>
      <c r="BT76" t="s">
        <v>556</v>
      </c>
    </row>
    <row r="77" spans="1:72">
      <c r="A77" t="s">
        <v>1803</v>
      </c>
      <c r="B77" t="s">
        <v>1804</v>
      </c>
      <c r="C77" t="s">
        <v>1756</v>
      </c>
      <c r="D77" t="s">
        <v>530</v>
      </c>
      <c r="E77" t="s">
        <v>531</v>
      </c>
      <c r="F77" t="s">
        <v>532</v>
      </c>
      <c r="G77" t="s">
        <v>533</v>
      </c>
      <c r="H77" t="s">
        <v>1805</v>
      </c>
      <c r="I77" t="s">
        <v>1806</v>
      </c>
      <c r="J77" t="s">
        <v>1807</v>
      </c>
      <c r="K77" t="s">
        <v>1808</v>
      </c>
      <c r="L77" t="s">
        <v>1674</v>
      </c>
      <c r="M77" t="s">
        <v>551</v>
      </c>
      <c r="N77" t="s">
        <v>540</v>
      </c>
      <c r="O77" t="s">
        <v>541</v>
      </c>
      <c r="P77" t="s">
        <v>543</v>
      </c>
      <c r="Q77" t="s">
        <v>541</v>
      </c>
      <c r="R77" t="s">
        <v>543</v>
      </c>
      <c r="S77" t="s">
        <v>541</v>
      </c>
      <c r="T77" t="s">
        <v>583</v>
      </c>
      <c r="U77" t="s">
        <v>544</v>
      </c>
      <c r="V77" t="s">
        <v>545</v>
      </c>
      <c r="W77" t="s">
        <v>1809</v>
      </c>
      <c r="X77" t="s">
        <v>1810</v>
      </c>
      <c r="Y77" t="s">
        <v>533</v>
      </c>
      <c r="Z77" t="s">
        <v>1811</v>
      </c>
      <c r="AA77" t="s">
        <v>549</v>
      </c>
      <c r="AB77" t="s">
        <v>550</v>
      </c>
      <c r="AC77" t="s">
        <v>1812</v>
      </c>
      <c r="AD77" t="s">
        <v>1813</v>
      </c>
      <c r="AE77" t="s">
        <v>1814</v>
      </c>
      <c r="AF77" t="s">
        <v>533</v>
      </c>
      <c r="AG77" t="s">
        <v>1815</v>
      </c>
      <c r="AH77" t="s">
        <v>549</v>
      </c>
      <c r="AI77" t="s">
        <v>550</v>
      </c>
      <c r="AJ77" t="s">
        <v>1816</v>
      </c>
      <c r="AK77" t="s">
        <v>556</v>
      </c>
      <c r="AR77" t="s">
        <v>556</v>
      </c>
      <c r="AY77" t="s">
        <v>556</v>
      </c>
      <c r="BF77" t="s">
        <v>556</v>
      </c>
      <c r="BM77" t="s">
        <v>556</v>
      </c>
      <c r="BT77" t="s">
        <v>556</v>
      </c>
    </row>
    <row r="78" spans="1:72">
      <c r="A78" t="s">
        <v>1817</v>
      </c>
      <c r="B78" t="s">
        <v>1818</v>
      </c>
      <c r="C78" t="s">
        <v>1756</v>
      </c>
      <c r="D78" t="s">
        <v>559</v>
      </c>
      <c r="E78" t="s">
        <v>531</v>
      </c>
      <c r="F78" t="s">
        <v>1819</v>
      </c>
      <c r="G78" t="s">
        <v>561</v>
      </c>
      <c r="H78" t="s">
        <v>1820</v>
      </c>
      <c r="I78" t="s">
        <v>1821</v>
      </c>
      <c r="J78" t="s">
        <v>1822</v>
      </c>
      <c r="K78" t="s">
        <v>1823</v>
      </c>
      <c r="L78" t="s">
        <v>1824</v>
      </c>
      <c r="M78" t="s">
        <v>1825</v>
      </c>
      <c r="N78" t="s">
        <v>568</v>
      </c>
      <c r="O78" t="s">
        <v>541</v>
      </c>
      <c r="P78" t="s">
        <v>598</v>
      </c>
      <c r="Q78" t="s">
        <v>541</v>
      </c>
      <c r="R78" t="s">
        <v>598</v>
      </c>
      <c r="S78" t="s">
        <v>541</v>
      </c>
      <c r="T78" t="s">
        <v>583</v>
      </c>
      <c r="U78" t="s">
        <v>544</v>
      </c>
      <c r="V78" t="s">
        <v>545</v>
      </c>
      <c r="W78" t="s">
        <v>1826</v>
      </c>
      <c r="X78" t="s">
        <v>1827</v>
      </c>
      <c r="Y78" t="s">
        <v>561</v>
      </c>
      <c r="Z78" t="s">
        <v>1828</v>
      </c>
      <c r="AA78" t="s">
        <v>1829</v>
      </c>
      <c r="AB78" t="s">
        <v>1830</v>
      </c>
      <c r="AC78" t="s">
        <v>1831</v>
      </c>
      <c r="AD78" t="s">
        <v>1832</v>
      </c>
      <c r="AE78" t="s">
        <v>1833</v>
      </c>
      <c r="AF78" t="s">
        <v>561</v>
      </c>
      <c r="AG78" t="s">
        <v>1834</v>
      </c>
      <c r="AH78" t="s">
        <v>1829</v>
      </c>
      <c r="AI78" t="s">
        <v>1835</v>
      </c>
      <c r="AJ78" t="s">
        <v>1836</v>
      </c>
      <c r="AK78" t="s">
        <v>556</v>
      </c>
      <c r="AR78" t="s">
        <v>556</v>
      </c>
      <c r="AY78" t="s">
        <v>556</v>
      </c>
      <c r="BF78" t="s">
        <v>556</v>
      </c>
      <c r="BM78" t="s">
        <v>556</v>
      </c>
      <c r="BT78" t="s">
        <v>556</v>
      </c>
    </row>
    <row r="79" spans="1:72">
      <c r="A79" t="s">
        <v>1837</v>
      </c>
      <c r="B79" t="s">
        <v>1838</v>
      </c>
      <c r="C79" t="s">
        <v>1756</v>
      </c>
      <c r="D79" t="s">
        <v>530</v>
      </c>
      <c r="E79" t="s">
        <v>531</v>
      </c>
      <c r="F79" t="s">
        <v>1839</v>
      </c>
      <c r="G79" t="s">
        <v>533</v>
      </c>
      <c r="H79" t="s">
        <v>1840</v>
      </c>
      <c r="I79" t="s">
        <v>1841</v>
      </c>
      <c r="J79" t="s">
        <v>1842</v>
      </c>
      <c r="K79" t="s">
        <v>1843</v>
      </c>
      <c r="L79" t="s">
        <v>1778</v>
      </c>
      <c r="M79" t="s">
        <v>551</v>
      </c>
      <c r="N79" t="s">
        <v>568</v>
      </c>
      <c r="O79" t="s">
        <v>541</v>
      </c>
      <c r="P79" t="s">
        <v>543</v>
      </c>
      <c r="Q79" t="s">
        <v>541</v>
      </c>
      <c r="R79" t="s">
        <v>543</v>
      </c>
      <c r="S79" t="s">
        <v>541</v>
      </c>
      <c r="T79" t="s">
        <v>583</v>
      </c>
      <c r="U79" t="s">
        <v>541</v>
      </c>
      <c r="V79" t="s">
        <v>583</v>
      </c>
      <c r="W79" t="s">
        <v>1844</v>
      </c>
      <c r="X79" t="s">
        <v>1845</v>
      </c>
      <c r="Y79" t="s">
        <v>533</v>
      </c>
      <c r="Z79" t="s">
        <v>1846</v>
      </c>
      <c r="AA79" t="s">
        <v>1847</v>
      </c>
      <c r="AB79" t="s">
        <v>1848</v>
      </c>
      <c r="AC79" t="s">
        <v>1849</v>
      </c>
      <c r="AD79" t="s">
        <v>1850</v>
      </c>
      <c r="AE79" t="s">
        <v>1851</v>
      </c>
      <c r="AF79" t="s">
        <v>533</v>
      </c>
      <c r="AG79" t="s">
        <v>1852</v>
      </c>
      <c r="AH79" t="s">
        <v>1110</v>
      </c>
      <c r="AI79" t="s">
        <v>1853</v>
      </c>
      <c r="AJ79" t="s">
        <v>698</v>
      </c>
      <c r="AK79" t="s">
        <v>556</v>
      </c>
      <c r="AR79" t="s">
        <v>556</v>
      </c>
      <c r="AY79" t="s">
        <v>556</v>
      </c>
      <c r="BF79" t="s">
        <v>556</v>
      </c>
      <c r="BM79" t="s">
        <v>556</v>
      </c>
      <c r="BT79" t="s">
        <v>556</v>
      </c>
    </row>
    <row r="80" spans="1:72">
      <c r="A80" t="s">
        <v>1854</v>
      </c>
      <c r="B80" t="s">
        <v>1855</v>
      </c>
      <c r="C80" t="s">
        <v>1756</v>
      </c>
      <c r="D80" t="s">
        <v>559</v>
      </c>
      <c r="E80" t="s">
        <v>531</v>
      </c>
      <c r="F80" t="s">
        <v>1856</v>
      </c>
      <c r="G80" t="s">
        <v>533</v>
      </c>
      <c r="H80" t="s">
        <v>1857</v>
      </c>
      <c r="I80" t="s">
        <v>1858</v>
      </c>
      <c r="J80" t="s">
        <v>1859</v>
      </c>
      <c r="K80" t="s">
        <v>1860</v>
      </c>
      <c r="L80" t="s">
        <v>1778</v>
      </c>
      <c r="M80" t="s">
        <v>551</v>
      </c>
      <c r="N80" t="s">
        <v>568</v>
      </c>
      <c r="O80" t="s">
        <v>541</v>
      </c>
      <c r="P80" t="s">
        <v>543</v>
      </c>
      <c r="Q80" t="s">
        <v>541</v>
      </c>
      <c r="R80" t="s">
        <v>543</v>
      </c>
      <c r="S80" t="s">
        <v>541</v>
      </c>
      <c r="T80" t="s">
        <v>583</v>
      </c>
      <c r="U80" t="s">
        <v>541</v>
      </c>
      <c r="V80" t="s">
        <v>583</v>
      </c>
      <c r="W80" t="s">
        <v>1861</v>
      </c>
      <c r="X80" t="s">
        <v>1862</v>
      </c>
      <c r="Y80" t="s">
        <v>533</v>
      </c>
      <c r="Z80" t="s">
        <v>1846</v>
      </c>
      <c r="AA80" t="s">
        <v>1863</v>
      </c>
      <c r="AB80" t="s">
        <v>1848</v>
      </c>
      <c r="AC80" t="s">
        <v>1864</v>
      </c>
      <c r="AD80" t="s">
        <v>556</v>
      </c>
      <c r="AK80" t="s">
        <v>556</v>
      </c>
      <c r="AR80" t="s">
        <v>556</v>
      </c>
      <c r="AY80" t="s">
        <v>556</v>
      </c>
      <c r="BF80" t="s">
        <v>556</v>
      </c>
      <c r="BM80" t="s">
        <v>556</v>
      </c>
      <c r="BT80" t="s">
        <v>556</v>
      </c>
    </row>
    <row r="81" spans="1:72">
      <c r="A81" t="s">
        <v>1865</v>
      </c>
      <c r="B81" t="s">
        <v>1866</v>
      </c>
      <c r="C81" t="s">
        <v>1867</v>
      </c>
      <c r="D81" t="s">
        <v>530</v>
      </c>
      <c r="E81" t="s">
        <v>531</v>
      </c>
      <c r="F81" t="s">
        <v>1868</v>
      </c>
      <c r="G81" t="s">
        <v>533</v>
      </c>
      <c r="H81" t="s">
        <v>1869</v>
      </c>
      <c r="I81" t="s">
        <v>1870</v>
      </c>
      <c r="J81" t="s">
        <v>1871</v>
      </c>
      <c r="K81" t="s">
        <v>1717</v>
      </c>
      <c r="L81" t="s">
        <v>1872</v>
      </c>
      <c r="M81" t="s">
        <v>551</v>
      </c>
      <c r="N81" t="s">
        <v>540</v>
      </c>
      <c r="O81" t="s">
        <v>541</v>
      </c>
      <c r="P81" t="s">
        <v>543</v>
      </c>
      <c r="Q81" t="s">
        <v>541</v>
      </c>
      <c r="R81" t="s">
        <v>543</v>
      </c>
      <c r="S81" t="s">
        <v>541</v>
      </c>
      <c r="T81" t="s">
        <v>543</v>
      </c>
      <c r="U81" t="s">
        <v>541</v>
      </c>
      <c r="V81" t="s">
        <v>543</v>
      </c>
      <c r="W81" t="s">
        <v>1873</v>
      </c>
      <c r="X81" t="s">
        <v>1874</v>
      </c>
      <c r="Y81" t="s">
        <v>533</v>
      </c>
      <c r="Z81" t="s">
        <v>1875</v>
      </c>
      <c r="AA81" t="s">
        <v>1876</v>
      </c>
      <c r="AB81" t="s">
        <v>1877</v>
      </c>
      <c r="AD81" t="s">
        <v>1878</v>
      </c>
      <c r="AE81" t="s">
        <v>1879</v>
      </c>
      <c r="AF81" t="s">
        <v>533</v>
      </c>
      <c r="AG81" t="s">
        <v>1880</v>
      </c>
      <c r="AH81" t="s">
        <v>1876</v>
      </c>
      <c r="AI81" t="s">
        <v>1877</v>
      </c>
      <c r="AJ81" t="s">
        <v>698</v>
      </c>
      <c r="AK81" t="s">
        <v>556</v>
      </c>
      <c r="AR81" t="s">
        <v>556</v>
      </c>
      <c r="AY81" t="s">
        <v>556</v>
      </c>
      <c r="BF81" t="s">
        <v>556</v>
      </c>
      <c r="BM81" t="s">
        <v>556</v>
      </c>
      <c r="BT81" t="s">
        <v>556</v>
      </c>
    </row>
    <row r="82" spans="1:72">
      <c r="A82" t="s">
        <v>1881</v>
      </c>
      <c r="B82" t="s">
        <v>1882</v>
      </c>
      <c r="C82" t="s">
        <v>1867</v>
      </c>
      <c r="D82" t="s">
        <v>559</v>
      </c>
      <c r="E82" t="s">
        <v>531</v>
      </c>
      <c r="F82" t="s">
        <v>1883</v>
      </c>
      <c r="G82" t="s">
        <v>533</v>
      </c>
      <c r="H82" t="s">
        <v>1884</v>
      </c>
      <c r="I82" t="s">
        <v>1885</v>
      </c>
      <c r="J82" t="s">
        <v>1886</v>
      </c>
      <c r="K82" t="s">
        <v>1717</v>
      </c>
      <c r="L82" t="s">
        <v>1887</v>
      </c>
      <c r="M82" t="s">
        <v>1888</v>
      </c>
      <c r="N82" t="s">
        <v>568</v>
      </c>
      <c r="O82" t="s">
        <v>541</v>
      </c>
      <c r="P82" t="s">
        <v>542</v>
      </c>
      <c r="Q82" t="s">
        <v>541</v>
      </c>
      <c r="R82" t="s">
        <v>542</v>
      </c>
      <c r="S82" t="s">
        <v>541</v>
      </c>
      <c r="T82" t="s">
        <v>598</v>
      </c>
      <c r="U82" t="s">
        <v>541</v>
      </c>
      <c r="V82" t="s">
        <v>598</v>
      </c>
      <c r="W82" t="s">
        <v>1889</v>
      </c>
      <c r="X82" t="s">
        <v>1890</v>
      </c>
      <c r="Y82" t="s">
        <v>533</v>
      </c>
      <c r="Z82" t="s">
        <v>1891</v>
      </c>
      <c r="AA82" t="s">
        <v>1829</v>
      </c>
      <c r="AB82" t="s">
        <v>1892</v>
      </c>
      <c r="AC82" t="s">
        <v>1893</v>
      </c>
      <c r="AD82" t="s">
        <v>1894</v>
      </c>
      <c r="AE82" t="s">
        <v>1895</v>
      </c>
      <c r="AF82" t="s">
        <v>533</v>
      </c>
      <c r="AG82" t="s">
        <v>1896</v>
      </c>
      <c r="AH82" t="s">
        <v>1897</v>
      </c>
      <c r="AI82" t="s">
        <v>1892</v>
      </c>
      <c r="AJ82" t="s">
        <v>1898</v>
      </c>
      <c r="AK82" t="s">
        <v>556</v>
      </c>
      <c r="AR82" t="s">
        <v>556</v>
      </c>
      <c r="AY82" t="s">
        <v>556</v>
      </c>
      <c r="BF82" t="s">
        <v>556</v>
      </c>
      <c r="BM82" t="s">
        <v>556</v>
      </c>
      <c r="BT82" t="s">
        <v>556</v>
      </c>
    </row>
    <row r="83" spans="1:72">
      <c r="A83" t="s">
        <v>1899</v>
      </c>
      <c r="B83" t="s">
        <v>1900</v>
      </c>
      <c r="C83" t="s">
        <v>1867</v>
      </c>
      <c r="D83" t="s">
        <v>559</v>
      </c>
      <c r="E83" t="s">
        <v>531</v>
      </c>
      <c r="F83" t="s">
        <v>1901</v>
      </c>
      <c r="G83" t="s">
        <v>561</v>
      </c>
      <c r="H83" t="s">
        <v>1902</v>
      </c>
      <c r="I83" t="s">
        <v>1903</v>
      </c>
      <c r="J83" t="s">
        <v>1904</v>
      </c>
      <c r="K83" t="s">
        <v>1717</v>
      </c>
      <c r="L83" t="s">
        <v>1905</v>
      </c>
      <c r="M83" t="s">
        <v>1906</v>
      </c>
      <c r="N83" t="s">
        <v>568</v>
      </c>
      <c r="O83" t="s">
        <v>541</v>
      </c>
      <c r="P83" t="s">
        <v>542</v>
      </c>
      <c r="Q83" t="s">
        <v>541</v>
      </c>
      <c r="R83" t="s">
        <v>542</v>
      </c>
      <c r="S83" t="s">
        <v>541</v>
      </c>
      <c r="T83" t="s">
        <v>598</v>
      </c>
      <c r="U83" t="s">
        <v>541</v>
      </c>
      <c r="V83" t="s">
        <v>598</v>
      </c>
      <c r="W83" t="s">
        <v>1907</v>
      </c>
      <c r="X83" t="s">
        <v>1908</v>
      </c>
      <c r="Y83" t="s">
        <v>561</v>
      </c>
      <c r="Z83" t="s">
        <v>1909</v>
      </c>
      <c r="AA83" t="s">
        <v>1829</v>
      </c>
      <c r="AB83" t="s">
        <v>1910</v>
      </c>
      <c r="AC83" t="s">
        <v>1911</v>
      </c>
      <c r="AD83" t="s">
        <v>1912</v>
      </c>
      <c r="AE83" t="s">
        <v>1913</v>
      </c>
      <c r="AF83" t="s">
        <v>561</v>
      </c>
      <c r="AG83" t="s">
        <v>1914</v>
      </c>
      <c r="AH83" t="s">
        <v>1897</v>
      </c>
      <c r="AI83" t="s">
        <v>1910</v>
      </c>
      <c r="AJ83" t="s">
        <v>1915</v>
      </c>
      <c r="AK83" t="s">
        <v>556</v>
      </c>
      <c r="AR83" t="s">
        <v>556</v>
      </c>
      <c r="AY83" t="s">
        <v>556</v>
      </c>
      <c r="BF83" t="s">
        <v>556</v>
      </c>
      <c r="BM83" t="s">
        <v>556</v>
      </c>
      <c r="BT83" t="s">
        <v>556</v>
      </c>
    </row>
    <row r="84" spans="1:72">
      <c r="A84" t="s">
        <v>1916</v>
      </c>
      <c r="B84" t="s">
        <v>1917</v>
      </c>
      <c r="C84" t="s">
        <v>1867</v>
      </c>
      <c r="D84" t="s">
        <v>559</v>
      </c>
      <c r="E84" t="s">
        <v>531</v>
      </c>
      <c r="F84" t="s">
        <v>1918</v>
      </c>
      <c r="G84" t="s">
        <v>561</v>
      </c>
      <c r="H84" t="s">
        <v>1919</v>
      </c>
      <c r="I84" t="s">
        <v>1920</v>
      </c>
      <c r="J84" t="s">
        <v>1921</v>
      </c>
      <c r="K84" t="s">
        <v>1922</v>
      </c>
      <c r="L84" t="s">
        <v>1923</v>
      </c>
      <c r="M84" t="s">
        <v>1924</v>
      </c>
      <c r="N84" t="s">
        <v>568</v>
      </c>
      <c r="O84" t="s">
        <v>541</v>
      </c>
      <c r="P84" t="s">
        <v>598</v>
      </c>
      <c r="Q84" t="s">
        <v>541</v>
      </c>
      <c r="R84" t="s">
        <v>598</v>
      </c>
      <c r="S84" t="s">
        <v>541</v>
      </c>
      <c r="T84" t="s">
        <v>598</v>
      </c>
      <c r="U84" t="s">
        <v>541</v>
      </c>
      <c r="V84" t="s">
        <v>598</v>
      </c>
      <c r="W84" t="s">
        <v>1925</v>
      </c>
      <c r="X84" t="s">
        <v>1926</v>
      </c>
      <c r="Y84" t="s">
        <v>561</v>
      </c>
      <c r="Z84" t="s">
        <v>1927</v>
      </c>
      <c r="AA84" t="s">
        <v>1829</v>
      </c>
      <c r="AB84" t="s">
        <v>1892</v>
      </c>
      <c r="AC84" t="s">
        <v>1928</v>
      </c>
      <c r="AD84" t="s">
        <v>1929</v>
      </c>
      <c r="AE84" t="s">
        <v>1930</v>
      </c>
      <c r="AF84" t="s">
        <v>561</v>
      </c>
      <c r="AG84" t="s">
        <v>1931</v>
      </c>
      <c r="AH84" t="s">
        <v>1829</v>
      </c>
      <c r="AI84" t="s">
        <v>1892</v>
      </c>
      <c r="AJ84" t="s">
        <v>1928</v>
      </c>
    </row>
    <row r="85" spans="1:72">
      <c r="A85" t="s">
        <v>1932</v>
      </c>
      <c r="B85" t="s">
        <v>1933</v>
      </c>
      <c r="C85" t="s">
        <v>1867</v>
      </c>
      <c r="D85" t="s">
        <v>530</v>
      </c>
      <c r="E85" t="s">
        <v>531</v>
      </c>
      <c r="F85" t="s">
        <v>1934</v>
      </c>
      <c r="G85" t="s">
        <v>533</v>
      </c>
      <c r="H85" t="s">
        <v>1935</v>
      </c>
      <c r="I85" t="s">
        <v>1936</v>
      </c>
      <c r="J85" t="s">
        <v>1937</v>
      </c>
      <c r="K85" t="s">
        <v>1938</v>
      </c>
      <c r="L85" t="s">
        <v>1939</v>
      </c>
      <c r="M85" t="s">
        <v>1940</v>
      </c>
      <c r="N85" t="s">
        <v>568</v>
      </c>
      <c r="O85" t="s">
        <v>541</v>
      </c>
      <c r="P85" t="s">
        <v>598</v>
      </c>
      <c r="Q85" t="s">
        <v>541</v>
      </c>
      <c r="R85" t="s">
        <v>598</v>
      </c>
      <c r="S85" t="s">
        <v>541</v>
      </c>
      <c r="T85" t="s">
        <v>598</v>
      </c>
      <c r="U85" t="s">
        <v>541</v>
      </c>
      <c r="V85" t="s">
        <v>598</v>
      </c>
      <c r="W85" t="s">
        <v>1941</v>
      </c>
      <c r="X85" t="s">
        <v>1942</v>
      </c>
      <c r="Y85" t="s">
        <v>533</v>
      </c>
      <c r="Z85" t="s">
        <v>1943</v>
      </c>
      <c r="AA85" t="s">
        <v>1944</v>
      </c>
      <c r="AB85" t="s">
        <v>1934</v>
      </c>
      <c r="AC85" t="s">
        <v>1945</v>
      </c>
      <c r="AD85" t="s">
        <v>1946</v>
      </c>
      <c r="AE85" t="s">
        <v>1947</v>
      </c>
      <c r="AF85" t="s">
        <v>533</v>
      </c>
      <c r="AG85" t="s">
        <v>1948</v>
      </c>
      <c r="AH85" t="s">
        <v>1944</v>
      </c>
      <c r="AI85" t="s">
        <v>1949</v>
      </c>
      <c r="AJ85" t="s">
        <v>1950</v>
      </c>
    </row>
    <row r="86" spans="1:72">
      <c r="A86" t="s">
        <v>1951</v>
      </c>
      <c r="B86" t="s">
        <v>1952</v>
      </c>
      <c r="C86" t="s">
        <v>1867</v>
      </c>
      <c r="D86" t="s">
        <v>559</v>
      </c>
      <c r="E86" t="s">
        <v>531</v>
      </c>
      <c r="F86" t="s">
        <v>1934</v>
      </c>
      <c r="G86" t="s">
        <v>561</v>
      </c>
      <c r="H86" t="s">
        <v>1953</v>
      </c>
      <c r="I86" t="s">
        <v>1954</v>
      </c>
      <c r="J86" t="s">
        <v>1955</v>
      </c>
      <c r="K86" t="s">
        <v>1938</v>
      </c>
      <c r="L86" t="s">
        <v>1956</v>
      </c>
      <c r="M86" t="s">
        <v>1957</v>
      </c>
      <c r="N86" t="s">
        <v>568</v>
      </c>
      <c r="O86" t="s">
        <v>541</v>
      </c>
      <c r="P86" t="s">
        <v>598</v>
      </c>
      <c r="Q86" t="s">
        <v>541</v>
      </c>
      <c r="R86" t="s">
        <v>598</v>
      </c>
      <c r="S86" t="s">
        <v>541</v>
      </c>
      <c r="T86" t="s">
        <v>598</v>
      </c>
      <c r="U86" t="s">
        <v>541</v>
      </c>
      <c r="V86" t="s">
        <v>598</v>
      </c>
      <c r="W86" t="s">
        <v>1958</v>
      </c>
      <c r="X86" t="s">
        <v>1959</v>
      </c>
      <c r="Y86" t="s">
        <v>561</v>
      </c>
      <c r="Z86" t="s">
        <v>1960</v>
      </c>
      <c r="AA86" t="s">
        <v>1961</v>
      </c>
      <c r="AB86" t="s">
        <v>1934</v>
      </c>
      <c r="AC86" t="s">
        <v>1962</v>
      </c>
      <c r="AD86" t="s">
        <v>1963</v>
      </c>
      <c r="AE86" t="s">
        <v>1964</v>
      </c>
      <c r="AF86" t="s">
        <v>561</v>
      </c>
      <c r="AG86" t="s">
        <v>1965</v>
      </c>
      <c r="AH86" t="s">
        <v>1944</v>
      </c>
      <c r="AI86" t="s">
        <v>1934</v>
      </c>
      <c r="AJ86" t="s">
        <v>1966</v>
      </c>
    </row>
    <row r="87" spans="1:72">
      <c r="A87" t="s">
        <v>1967</v>
      </c>
      <c r="B87" t="s">
        <v>1968</v>
      </c>
      <c r="C87" t="s">
        <v>1969</v>
      </c>
      <c r="D87" t="s">
        <v>530</v>
      </c>
      <c r="E87" t="s">
        <v>531</v>
      </c>
      <c r="F87" t="s">
        <v>1970</v>
      </c>
      <c r="G87" t="s">
        <v>533</v>
      </c>
      <c r="H87" t="s">
        <v>1971</v>
      </c>
      <c r="I87" t="s">
        <v>1972</v>
      </c>
      <c r="J87" t="s">
        <v>1973</v>
      </c>
      <c r="K87" t="s">
        <v>1777</v>
      </c>
      <c r="L87" t="s">
        <v>1974</v>
      </c>
      <c r="M87" t="s">
        <v>551</v>
      </c>
      <c r="N87" t="s">
        <v>540</v>
      </c>
      <c r="O87" t="s">
        <v>541</v>
      </c>
      <c r="P87" t="s">
        <v>543</v>
      </c>
      <c r="Q87" t="s">
        <v>541</v>
      </c>
      <c r="R87" t="s">
        <v>543</v>
      </c>
      <c r="S87" t="s">
        <v>541</v>
      </c>
      <c r="T87" t="s">
        <v>543</v>
      </c>
      <c r="U87" t="s">
        <v>541</v>
      </c>
      <c r="V87" t="s">
        <v>543</v>
      </c>
      <c r="W87" t="s">
        <v>1975</v>
      </c>
      <c r="X87" t="s">
        <v>1976</v>
      </c>
      <c r="Y87" t="s">
        <v>533</v>
      </c>
      <c r="Z87" t="s">
        <v>1977</v>
      </c>
      <c r="AA87" t="s">
        <v>1978</v>
      </c>
      <c r="AB87" t="s">
        <v>1979</v>
      </c>
      <c r="AC87" t="s">
        <v>1980</v>
      </c>
      <c r="AD87" t="s">
        <v>1981</v>
      </c>
      <c r="AE87" t="s">
        <v>1019</v>
      </c>
      <c r="AF87" t="s">
        <v>533</v>
      </c>
      <c r="AG87" t="s">
        <v>1982</v>
      </c>
      <c r="AH87" t="s">
        <v>1300</v>
      </c>
      <c r="AI87" t="s">
        <v>879</v>
      </c>
      <c r="AK87" t="s">
        <v>556</v>
      </c>
      <c r="AR87" t="s">
        <v>556</v>
      </c>
      <c r="AY87" t="s">
        <v>556</v>
      </c>
      <c r="BF87" t="s">
        <v>556</v>
      </c>
      <c r="BM87" t="s">
        <v>556</v>
      </c>
      <c r="BT87" t="s">
        <v>556</v>
      </c>
    </row>
    <row r="88" spans="1:72">
      <c r="A88" t="s">
        <v>1983</v>
      </c>
      <c r="B88" t="s">
        <v>1984</v>
      </c>
      <c r="C88" t="s">
        <v>1969</v>
      </c>
      <c r="D88" t="s">
        <v>530</v>
      </c>
      <c r="E88" t="s">
        <v>531</v>
      </c>
      <c r="F88" t="s">
        <v>1985</v>
      </c>
      <c r="G88" t="s">
        <v>533</v>
      </c>
      <c r="H88" t="s">
        <v>1986</v>
      </c>
      <c r="I88" t="s">
        <v>1987</v>
      </c>
      <c r="J88" t="s">
        <v>1988</v>
      </c>
      <c r="K88" t="s">
        <v>1717</v>
      </c>
      <c r="L88" t="s">
        <v>1974</v>
      </c>
      <c r="M88" t="s">
        <v>551</v>
      </c>
      <c r="N88" t="s">
        <v>540</v>
      </c>
      <c r="O88" t="s">
        <v>541</v>
      </c>
      <c r="P88" t="s">
        <v>543</v>
      </c>
      <c r="Q88" t="s">
        <v>541</v>
      </c>
      <c r="R88" t="s">
        <v>543</v>
      </c>
      <c r="S88" t="s">
        <v>544</v>
      </c>
      <c r="T88" t="s">
        <v>543</v>
      </c>
      <c r="U88" t="s">
        <v>541</v>
      </c>
      <c r="V88" t="s">
        <v>543</v>
      </c>
      <c r="W88" t="s">
        <v>1989</v>
      </c>
      <c r="X88" t="s">
        <v>1990</v>
      </c>
      <c r="Y88" t="s">
        <v>533</v>
      </c>
      <c r="Z88" t="s">
        <v>1991</v>
      </c>
      <c r="AA88" t="s">
        <v>1978</v>
      </c>
      <c r="AB88" t="s">
        <v>1992</v>
      </c>
      <c r="AC88" t="s">
        <v>1980</v>
      </c>
      <c r="AD88" t="s">
        <v>1993</v>
      </c>
      <c r="AE88" t="s">
        <v>1994</v>
      </c>
      <c r="AF88" t="s">
        <v>533</v>
      </c>
      <c r="AG88" t="s">
        <v>1995</v>
      </c>
      <c r="AH88" t="s">
        <v>1978</v>
      </c>
      <c r="AI88" t="s">
        <v>1877</v>
      </c>
      <c r="AJ88" t="s">
        <v>1996</v>
      </c>
      <c r="AK88" t="s">
        <v>556</v>
      </c>
      <c r="AR88" t="s">
        <v>556</v>
      </c>
      <c r="AY88" t="s">
        <v>556</v>
      </c>
      <c r="BF88" t="s">
        <v>556</v>
      </c>
      <c r="BM88" t="s">
        <v>556</v>
      </c>
      <c r="BT88" t="s">
        <v>556</v>
      </c>
    </row>
    <row r="89" spans="1:72">
      <c r="A89" t="s">
        <v>1997</v>
      </c>
      <c r="B89" t="s">
        <v>1998</v>
      </c>
      <c r="C89" t="s">
        <v>1999</v>
      </c>
      <c r="D89" t="s">
        <v>530</v>
      </c>
      <c r="E89" t="s">
        <v>531</v>
      </c>
      <c r="F89" t="s">
        <v>532</v>
      </c>
      <c r="G89" t="s">
        <v>533</v>
      </c>
      <c r="H89" t="s">
        <v>2000</v>
      </c>
      <c r="I89" t="s">
        <v>2001</v>
      </c>
      <c r="J89" t="s">
        <v>2002</v>
      </c>
      <c r="K89" t="s">
        <v>2003</v>
      </c>
      <c r="L89" t="s">
        <v>2004</v>
      </c>
      <c r="M89" t="s">
        <v>2005</v>
      </c>
      <c r="N89" t="s">
        <v>540</v>
      </c>
      <c r="O89" t="s">
        <v>541</v>
      </c>
      <c r="P89" t="s">
        <v>542</v>
      </c>
      <c r="Q89" t="s">
        <v>541</v>
      </c>
      <c r="R89" t="s">
        <v>543</v>
      </c>
      <c r="S89" t="s">
        <v>541</v>
      </c>
      <c r="T89" t="s">
        <v>543</v>
      </c>
      <c r="U89" t="s">
        <v>541</v>
      </c>
      <c r="V89" t="s">
        <v>543</v>
      </c>
      <c r="W89" t="s">
        <v>2006</v>
      </c>
      <c r="X89" t="s">
        <v>2007</v>
      </c>
      <c r="Y89" t="s">
        <v>533</v>
      </c>
      <c r="Z89" t="s">
        <v>2008</v>
      </c>
      <c r="AA89" t="s">
        <v>549</v>
      </c>
      <c r="AB89" t="s">
        <v>550</v>
      </c>
      <c r="AC89" t="s">
        <v>698</v>
      </c>
      <c r="AD89" t="s">
        <v>2009</v>
      </c>
      <c r="AE89" t="s">
        <v>2010</v>
      </c>
      <c r="AF89" t="s">
        <v>533</v>
      </c>
      <c r="AG89" t="s">
        <v>2011</v>
      </c>
      <c r="AH89" t="s">
        <v>549</v>
      </c>
      <c r="AI89" t="s">
        <v>2011</v>
      </c>
      <c r="AJ89" t="s">
        <v>698</v>
      </c>
      <c r="AK89" t="s">
        <v>2012</v>
      </c>
      <c r="AL89" t="s">
        <v>2013</v>
      </c>
      <c r="AM89" t="s">
        <v>533</v>
      </c>
      <c r="AN89" t="s">
        <v>2014</v>
      </c>
      <c r="AO89" t="s">
        <v>549</v>
      </c>
      <c r="AP89" t="s">
        <v>2015</v>
      </c>
      <c r="AQ89" t="s">
        <v>698</v>
      </c>
      <c r="AR89" t="s">
        <v>2016</v>
      </c>
      <c r="AS89" t="s">
        <v>2017</v>
      </c>
      <c r="AT89" t="s">
        <v>533</v>
      </c>
      <c r="AU89" t="s">
        <v>554</v>
      </c>
      <c r="AV89" t="s">
        <v>549</v>
      </c>
      <c r="AW89" t="s">
        <v>658</v>
      </c>
      <c r="AX89" t="s">
        <v>555</v>
      </c>
      <c r="AY89" t="s">
        <v>556</v>
      </c>
      <c r="BF89" t="s">
        <v>556</v>
      </c>
      <c r="BM89" t="s">
        <v>556</v>
      </c>
      <c r="BT89" t="s">
        <v>556</v>
      </c>
    </row>
    <row r="90" spans="1:72">
      <c r="A90" t="s">
        <v>2018</v>
      </c>
      <c r="B90" t="s">
        <v>2019</v>
      </c>
      <c r="C90" t="s">
        <v>1999</v>
      </c>
      <c r="D90" t="s">
        <v>559</v>
      </c>
      <c r="E90" t="s">
        <v>531</v>
      </c>
      <c r="F90" t="s">
        <v>2020</v>
      </c>
      <c r="G90" t="s">
        <v>561</v>
      </c>
      <c r="H90" t="s">
        <v>2000</v>
      </c>
      <c r="I90" t="s">
        <v>2021</v>
      </c>
      <c r="J90" t="s">
        <v>2022</v>
      </c>
      <c r="K90" t="s">
        <v>2023</v>
      </c>
      <c r="L90" t="s">
        <v>2024</v>
      </c>
      <c r="M90" t="s">
        <v>2025</v>
      </c>
      <c r="N90" t="s">
        <v>568</v>
      </c>
      <c r="O90" t="s">
        <v>541</v>
      </c>
      <c r="P90" t="s">
        <v>542</v>
      </c>
      <c r="Q90" t="s">
        <v>541</v>
      </c>
      <c r="R90" t="s">
        <v>542</v>
      </c>
      <c r="S90" t="s">
        <v>541</v>
      </c>
      <c r="T90" t="s">
        <v>542</v>
      </c>
      <c r="U90" t="s">
        <v>541</v>
      </c>
      <c r="V90" t="s">
        <v>542</v>
      </c>
      <c r="W90" t="s">
        <v>2026</v>
      </c>
      <c r="X90" t="s">
        <v>2027</v>
      </c>
      <c r="Y90" t="s">
        <v>561</v>
      </c>
      <c r="Z90" t="s">
        <v>2028</v>
      </c>
      <c r="AA90" t="s">
        <v>2029</v>
      </c>
      <c r="AB90" t="s">
        <v>2020</v>
      </c>
      <c r="AC90" t="s">
        <v>2030</v>
      </c>
      <c r="AD90" t="s">
        <v>2031</v>
      </c>
      <c r="AE90" t="s">
        <v>2032</v>
      </c>
      <c r="AF90" t="s">
        <v>561</v>
      </c>
      <c r="AG90" t="s">
        <v>2033</v>
      </c>
      <c r="AH90" t="s">
        <v>2029</v>
      </c>
      <c r="AI90" t="s">
        <v>2020</v>
      </c>
      <c r="AJ90" t="s">
        <v>2034</v>
      </c>
      <c r="AK90" t="s">
        <v>556</v>
      </c>
      <c r="AR90" t="s">
        <v>556</v>
      </c>
      <c r="AY90" t="s">
        <v>556</v>
      </c>
      <c r="BF90" t="s">
        <v>556</v>
      </c>
      <c r="BM90" t="s">
        <v>556</v>
      </c>
      <c r="BT90" t="s">
        <v>556</v>
      </c>
    </row>
    <row r="91" spans="1:72">
      <c r="A91" t="s">
        <v>2035</v>
      </c>
      <c r="B91" t="s">
        <v>2036</v>
      </c>
      <c r="C91" t="s">
        <v>2037</v>
      </c>
      <c r="D91" t="s">
        <v>530</v>
      </c>
      <c r="E91" t="s">
        <v>531</v>
      </c>
      <c r="F91" t="s">
        <v>532</v>
      </c>
      <c r="G91" t="s">
        <v>533</v>
      </c>
      <c r="H91" t="s">
        <v>2038</v>
      </c>
      <c r="I91" t="s">
        <v>2039</v>
      </c>
      <c r="J91" t="s">
        <v>2040</v>
      </c>
      <c r="K91" t="s">
        <v>2041</v>
      </c>
      <c r="L91" t="s">
        <v>2042</v>
      </c>
      <c r="M91" t="s">
        <v>2043</v>
      </c>
      <c r="N91" t="s">
        <v>540</v>
      </c>
      <c r="O91" t="s">
        <v>541</v>
      </c>
      <c r="P91" t="s">
        <v>542</v>
      </c>
      <c r="Q91" t="s">
        <v>541</v>
      </c>
      <c r="R91" t="s">
        <v>543</v>
      </c>
      <c r="S91" t="s">
        <v>541</v>
      </c>
      <c r="T91" t="s">
        <v>543</v>
      </c>
      <c r="U91" t="s">
        <v>541</v>
      </c>
      <c r="V91" t="s">
        <v>543</v>
      </c>
      <c r="W91" t="s">
        <v>2044</v>
      </c>
      <c r="X91" t="s">
        <v>2045</v>
      </c>
      <c r="Y91" t="s">
        <v>533</v>
      </c>
      <c r="Z91" t="s">
        <v>2046</v>
      </c>
      <c r="AA91" t="s">
        <v>549</v>
      </c>
      <c r="AB91" t="s">
        <v>550</v>
      </c>
      <c r="AC91" t="s">
        <v>698</v>
      </c>
      <c r="AD91" t="s">
        <v>2047</v>
      </c>
      <c r="AE91" t="s">
        <v>2048</v>
      </c>
      <c r="AF91" t="s">
        <v>533</v>
      </c>
      <c r="AG91" t="s">
        <v>2049</v>
      </c>
      <c r="AH91" t="s">
        <v>549</v>
      </c>
      <c r="AI91" t="s">
        <v>550</v>
      </c>
      <c r="AJ91" t="s">
        <v>698</v>
      </c>
      <c r="AK91" t="s">
        <v>2050</v>
      </c>
      <c r="AL91" t="s">
        <v>2051</v>
      </c>
      <c r="AM91" t="s">
        <v>533</v>
      </c>
      <c r="AN91" t="s">
        <v>2052</v>
      </c>
      <c r="AO91" t="s">
        <v>549</v>
      </c>
      <c r="AP91" t="s">
        <v>550</v>
      </c>
      <c r="AQ91" t="s">
        <v>698</v>
      </c>
      <c r="AR91" t="s">
        <v>2053</v>
      </c>
      <c r="AS91" t="s">
        <v>2017</v>
      </c>
      <c r="AT91" t="s">
        <v>533</v>
      </c>
      <c r="AU91" t="s">
        <v>554</v>
      </c>
      <c r="AV91" t="s">
        <v>549</v>
      </c>
      <c r="AW91" t="s">
        <v>658</v>
      </c>
      <c r="AX91" t="s">
        <v>555</v>
      </c>
      <c r="AY91" t="s">
        <v>556</v>
      </c>
      <c r="BF91" t="s">
        <v>556</v>
      </c>
      <c r="BM91" t="s">
        <v>556</v>
      </c>
      <c r="BT91" t="s">
        <v>556</v>
      </c>
    </row>
    <row r="92" spans="1:72">
      <c r="A92" t="s">
        <v>2054</v>
      </c>
      <c r="B92" t="s">
        <v>2055</v>
      </c>
      <c r="C92" t="s">
        <v>2037</v>
      </c>
      <c r="D92" t="s">
        <v>559</v>
      </c>
      <c r="E92" t="s">
        <v>531</v>
      </c>
      <c r="F92" t="s">
        <v>2056</v>
      </c>
      <c r="G92" t="s">
        <v>561</v>
      </c>
      <c r="H92" t="s">
        <v>2038</v>
      </c>
      <c r="I92" t="s">
        <v>2057</v>
      </c>
      <c r="J92" t="s">
        <v>2058</v>
      </c>
      <c r="K92" t="s">
        <v>2059</v>
      </c>
      <c r="L92" t="s">
        <v>2060</v>
      </c>
      <c r="M92" t="s">
        <v>2061</v>
      </c>
      <c r="N92" t="s">
        <v>568</v>
      </c>
      <c r="O92" t="s">
        <v>541</v>
      </c>
      <c r="P92" t="s">
        <v>542</v>
      </c>
      <c r="Q92" t="s">
        <v>541</v>
      </c>
      <c r="R92" t="s">
        <v>542</v>
      </c>
      <c r="S92" t="s">
        <v>541</v>
      </c>
      <c r="T92" t="s">
        <v>542</v>
      </c>
      <c r="U92" t="s">
        <v>541</v>
      </c>
      <c r="V92" t="s">
        <v>542</v>
      </c>
      <c r="W92" t="s">
        <v>2062</v>
      </c>
      <c r="X92" t="s">
        <v>2063</v>
      </c>
      <c r="Y92" t="s">
        <v>561</v>
      </c>
      <c r="Z92" t="s">
        <v>2064</v>
      </c>
      <c r="AA92" t="s">
        <v>2029</v>
      </c>
      <c r="AB92" t="s">
        <v>2056</v>
      </c>
      <c r="AC92" t="s">
        <v>2065</v>
      </c>
      <c r="AD92" t="s">
        <v>2066</v>
      </c>
      <c r="AE92" t="s">
        <v>2067</v>
      </c>
      <c r="AF92" t="s">
        <v>561</v>
      </c>
      <c r="AG92" t="s">
        <v>2068</v>
      </c>
      <c r="AH92" t="s">
        <v>2029</v>
      </c>
      <c r="AI92" t="s">
        <v>2056</v>
      </c>
      <c r="AJ92" t="s">
        <v>2069</v>
      </c>
      <c r="AK92" t="s">
        <v>556</v>
      </c>
      <c r="AR92" t="s">
        <v>556</v>
      </c>
      <c r="AY92" t="s">
        <v>556</v>
      </c>
      <c r="BF92" t="s">
        <v>556</v>
      </c>
      <c r="BM92" t="s">
        <v>556</v>
      </c>
      <c r="BT92" t="s">
        <v>556</v>
      </c>
    </row>
    <row r="93" spans="1:72">
      <c r="A93" t="s">
        <v>2070</v>
      </c>
      <c r="B93" t="s">
        <v>2071</v>
      </c>
      <c r="C93" t="s">
        <v>2072</v>
      </c>
      <c r="D93" t="s">
        <v>530</v>
      </c>
      <c r="E93" t="s">
        <v>531</v>
      </c>
      <c r="F93" t="s">
        <v>2073</v>
      </c>
      <c r="G93" t="s">
        <v>533</v>
      </c>
      <c r="H93" t="s">
        <v>2074</v>
      </c>
      <c r="I93" t="s">
        <v>2075</v>
      </c>
      <c r="J93" t="s">
        <v>2076</v>
      </c>
      <c r="K93" t="s">
        <v>2077</v>
      </c>
      <c r="L93" t="s">
        <v>2078</v>
      </c>
      <c r="M93" t="s">
        <v>2079</v>
      </c>
      <c r="N93" t="s">
        <v>568</v>
      </c>
      <c r="O93" t="s">
        <v>541</v>
      </c>
      <c r="P93" t="s">
        <v>542</v>
      </c>
      <c r="Q93" t="s">
        <v>541</v>
      </c>
      <c r="R93" t="s">
        <v>542</v>
      </c>
      <c r="S93" t="s">
        <v>541</v>
      </c>
      <c r="T93" t="s">
        <v>598</v>
      </c>
      <c r="U93" t="s">
        <v>541</v>
      </c>
      <c r="V93" t="s">
        <v>598</v>
      </c>
      <c r="W93" t="s">
        <v>2080</v>
      </c>
      <c r="X93" t="s">
        <v>2081</v>
      </c>
      <c r="Y93" t="s">
        <v>533</v>
      </c>
      <c r="Z93" t="s">
        <v>2082</v>
      </c>
      <c r="AA93" t="s">
        <v>2029</v>
      </c>
      <c r="AB93" t="s">
        <v>2083</v>
      </c>
      <c r="AC93" t="s">
        <v>2084</v>
      </c>
      <c r="AD93" t="s">
        <v>2085</v>
      </c>
      <c r="AE93" t="s">
        <v>2086</v>
      </c>
      <c r="AF93" t="s">
        <v>533</v>
      </c>
      <c r="AG93" t="s">
        <v>2087</v>
      </c>
      <c r="AH93" t="s">
        <v>2029</v>
      </c>
      <c r="AI93" t="s">
        <v>2088</v>
      </c>
      <c r="AJ93" t="s">
        <v>2089</v>
      </c>
      <c r="AK93" t="s">
        <v>556</v>
      </c>
      <c r="AR93" t="s">
        <v>556</v>
      </c>
      <c r="AY93" t="s">
        <v>556</v>
      </c>
      <c r="BF93" t="s">
        <v>556</v>
      </c>
      <c r="BM93" t="s">
        <v>556</v>
      </c>
      <c r="BT93" t="s">
        <v>556</v>
      </c>
    </row>
    <row r="94" spans="1:72">
      <c r="A94" t="s">
        <v>2090</v>
      </c>
      <c r="B94" t="s">
        <v>2091</v>
      </c>
      <c r="C94" t="s">
        <v>2072</v>
      </c>
      <c r="D94" t="s">
        <v>559</v>
      </c>
      <c r="E94" t="s">
        <v>531</v>
      </c>
      <c r="F94" t="s">
        <v>2092</v>
      </c>
      <c r="G94" t="s">
        <v>561</v>
      </c>
      <c r="H94" t="s">
        <v>2093</v>
      </c>
      <c r="I94" t="s">
        <v>2094</v>
      </c>
      <c r="J94" t="s">
        <v>2095</v>
      </c>
      <c r="K94" t="s">
        <v>2096</v>
      </c>
      <c r="L94" t="s">
        <v>2097</v>
      </c>
      <c r="M94" t="s">
        <v>2098</v>
      </c>
      <c r="N94" t="s">
        <v>568</v>
      </c>
      <c r="O94" t="s">
        <v>541</v>
      </c>
      <c r="P94" t="s">
        <v>598</v>
      </c>
      <c r="Q94" t="s">
        <v>541</v>
      </c>
      <c r="R94" t="s">
        <v>598</v>
      </c>
      <c r="S94" t="s">
        <v>541</v>
      </c>
      <c r="T94" t="s">
        <v>598</v>
      </c>
      <c r="U94" t="s">
        <v>541</v>
      </c>
      <c r="V94" t="s">
        <v>598</v>
      </c>
      <c r="W94" t="s">
        <v>2099</v>
      </c>
      <c r="X94" t="s">
        <v>2100</v>
      </c>
      <c r="Y94" t="s">
        <v>561</v>
      </c>
      <c r="Z94" t="s">
        <v>2101</v>
      </c>
      <c r="AA94" t="s">
        <v>2029</v>
      </c>
      <c r="AB94" t="s">
        <v>2102</v>
      </c>
      <c r="AC94" t="s">
        <v>2103</v>
      </c>
      <c r="AD94" t="s">
        <v>2104</v>
      </c>
      <c r="AE94" t="s">
        <v>2105</v>
      </c>
      <c r="AF94" t="s">
        <v>561</v>
      </c>
      <c r="AG94" t="s">
        <v>2106</v>
      </c>
      <c r="AH94" t="s">
        <v>2029</v>
      </c>
      <c r="AI94" t="s">
        <v>2107</v>
      </c>
      <c r="AJ94" t="s">
        <v>2108</v>
      </c>
      <c r="AK94" t="s">
        <v>556</v>
      </c>
      <c r="AR94" t="s">
        <v>556</v>
      </c>
      <c r="AY94" t="s">
        <v>556</v>
      </c>
      <c r="BF94" t="s">
        <v>556</v>
      </c>
      <c r="BM94" t="s">
        <v>556</v>
      </c>
      <c r="BT94" t="s">
        <v>556</v>
      </c>
    </row>
    <row r="95" spans="1:72">
      <c r="A95" t="s">
        <v>2109</v>
      </c>
      <c r="B95" t="s">
        <v>2110</v>
      </c>
      <c r="C95" t="s">
        <v>2072</v>
      </c>
      <c r="D95" t="s">
        <v>530</v>
      </c>
      <c r="E95" t="s">
        <v>531</v>
      </c>
      <c r="F95" t="s">
        <v>2111</v>
      </c>
      <c r="G95" t="s">
        <v>533</v>
      </c>
      <c r="H95" t="s">
        <v>2074</v>
      </c>
      <c r="I95" t="s">
        <v>2112</v>
      </c>
      <c r="J95" t="s">
        <v>2113</v>
      </c>
      <c r="K95" t="s">
        <v>2077</v>
      </c>
      <c r="L95" t="s">
        <v>2114</v>
      </c>
      <c r="M95" t="s">
        <v>2115</v>
      </c>
      <c r="N95" t="s">
        <v>568</v>
      </c>
      <c r="O95" t="s">
        <v>541</v>
      </c>
      <c r="P95" t="s">
        <v>542</v>
      </c>
      <c r="Q95" t="s">
        <v>541</v>
      </c>
      <c r="R95" t="s">
        <v>542</v>
      </c>
      <c r="S95" t="s">
        <v>541</v>
      </c>
      <c r="T95" t="s">
        <v>598</v>
      </c>
      <c r="U95" t="s">
        <v>541</v>
      </c>
      <c r="V95" t="s">
        <v>598</v>
      </c>
      <c r="W95" t="s">
        <v>2116</v>
      </c>
      <c r="X95" t="s">
        <v>2117</v>
      </c>
      <c r="Y95" t="s">
        <v>533</v>
      </c>
      <c r="Z95" t="s">
        <v>2118</v>
      </c>
      <c r="AA95" t="s">
        <v>2029</v>
      </c>
      <c r="AB95" t="s">
        <v>2119</v>
      </c>
      <c r="AC95" t="s">
        <v>2120</v>
      </c>
      <c r="AD95" t="s">
        <v>2121</v>
      </c>
      <c r="AE95" t="s">
        <v>2122</v>
      </c>
      <c r="AF95" t="s">
        <v>533</v>
      </c>
      <c r="AG95" t="s">
        <v>2123</v>
      </c>
      <c r="AH95" t="s">
        <v>2029</v>
      </c>
      <c r="AI95" t="s">
        <v>2124</v>
      </c>
      <c r="AJ95" t="s">
        <v>2125</v>
      </c>
      <c r="AK95" t="s">
        <v>556</v>
      </c>
      <c r="AR95" t="s">
        <v>556</v>
      </c>
      <c r="AY95" t="s">
        <v>556</v>
      </c>
      <c r="BF95" t="s">
        <v>556</v>
      </c>
      <c r="BM95" t="s">
        <v>556</v>
      </c>
      <c r="BT95" t="s">
        <v>556</v>
      </c>
    </row>
    <row r="96" spans="1:72">
      <c r="A96" t="s">
        <v>2126</v>
      </c>
      <c r="B96" t="s">
        <v>2127</v>
      </c>
      <c r="C96" t="s">
        <v>2072</v>
      </c>
      <c r="D96" t="s">
        <v>559</v>
      </c>
      <c r="E96" t="s">
        <v>531</v>
      </c>
      <c r="F96" t="s">
        <v>2092</v>
      </c>
      <c r="G96" t="s">
        <v>561</v>
      </c>
      <c r="H96" t="s">
        <v>2128</v>
      </c>
      <c r="I96" t="s">
        <v>2129</v>
      </c>
      <c r="J96" t="s">
        <v>2130</v>
      </c>
      <c r="K96" t="s">
        <v>2096</v>
      </c>
      <c r="L96" t="s">
        <v>2097</v>
      </c>
      <c r="M96" t="s">
        <v>2131</v>
      </c>
      <c r="N96" t="s">
        <v>568</v>
      </c>
      <c r="O96" t="s">
        <v>541</v>
      </c>
      <c r="P96" t="s">
        <v>598</v>
      </c>
      <c r="Q96" t="s">
        <v>541</v>
      </c>
      <c r="R96" t="s">
        <v>598</v>
      </c>
      <c r="S96" t="s">
        <v>541</v>
      </c>
      <c r="T96" t="s">
        <v>598</v>
      </c>
      <c r="U96" t="s">
        <v>541</v>
      </c>
      <c r="V96" t="s">
        <v>598</v>
      </c>
      <c r="W96" t="s">
        <v>2132</v>
      </c>
      <c r="X96" t="s">
        <v>2133</v>
      </c>
      <c r="Y96" t="s">
        <v>561</v>
      </c>
      <c r="Z96" t="s">
        <v>2134</v>
      </c>
      <c r="AA96" t="s">
        <v>2029</v>
      </c>
      <c r="AB96" t="s">
        <v>2135</v>
      </c>
      <c r="AC96" t="s">
        <v>2136</v>
      </c>
      <c r="AD96" t="s">
        <v>2137</v>
      </c>
      <c r="AE96" t="s">
        <v>2138</v>
      </c>
      <c r="AF96" t="s">
        <v>561</v>
      </c>
      <c r="AG96" t="s">
        <v>2139</v>
      </c>
      <c r="AH96" t="s">
        <v>2029</v>
      </c>
      <c r="AI96" t="s">
        <v>2140</v>
      </c>
      <c r="AJ96" t="s">
        <v>2141</v>
      </c>
      <c r="AK96" t="s">
        <v>556</v>
      </c>
      <c r="AR96" t="s">
        <v>556</v>
      </c>
      <c r="AY96" t="s">
        <v>556</v>
      </c>
      <c r="BF96" t="s">
        <v>556</v>
      </c>
      <c r="BM96" t="s">
        <v>556</v>
      </c>
      <c r="BT96" t="s">
        <v>556</v>
      </c>
    </row>
    <row r="97" spans="1:72">
      <c r="A97" t="s">
        <v>2142</v>
      </c>
      <c r="B97" t="s">
        <v>2143</v>
      </c>
      <c r="C97" t="s">
        <v>2072</v>
      </c>
      <c r="D97" t="s">
        <v>530</v>
      </c>
      <c r="E97" t="s">
        <v>531</v>
      </c>
      <c r="F97" t="s">
        <v>2144</v>
      </c>
      <c r="G97" t="s">
        <v>533</v>
      </c>
      <c r="H97" t="s">
        <v>2128</v>
      </c>
      <c r="I97" t="s">
        <v>2145</v>
      </c>
      <c r="J97" t="s">
        <v>2146</v>
      </c>
      <c r="K97" t="s">
        <v>2077</v>
      </c>
      <c r="L97" t="s">
        <v>2147</v>
      </c>
      <c r="M97" t="s">
        <v>2148</v>
      </c>
      <c r="N97" t="s">
        <v>568</v>
      </c>
      <c r="O97" t="s">
        <v>541</v>
      </c>
      <c r="P97" t="s">
        <v>542</v>
      </c>
      <c r="Q97" t="s">
        <v>541</v>
      </c>
      <c r="R97" t="s">
        <v>542</v>
      </c>
      <c r="S97" t="s">
        <v>541</v>
      </c>
      <c r="T97" t="s">
        <v>598</v>
      </c>
      <c r="U97" t="s">
        <v>541</v>
      </c>
      <c r="V97" t="s">
        <v>598</v>
      </c>
      <c r="W97" t="s">
        <v>2149</v>
      </c>
      <c r="X97" t="s">
        <v>2150</v>
      </c>
      <c r="Y97" t="s">
        <v>533</v>
      </c>
      <c r="Z97" t="s">
        <v>2151</v>
      </c>
      <c r="AA97" t="s">
        <v>2029</v>
      </c>
      <c r="AB97" t="s">
        <v>2144</v>
      </c>
      <c r="AC97" t="s">
        <v>2152</v>
      </c>
      <c r="AD97" t="s">
        <v>2153</v>
      </c>
      <c r="AE97" t="s">
        <v>2154</v>
      </c>
      <c r="AF97" t="s">
        <v>533</v>
      </c>
      <c r="AG97" t="s">
        <v>2155</v>
      </c>
      <c r="AH97" t="s">
        <v>2029</v>
      </c>
      <c r="AI97" t="s">
        <v>2156</v>
      </c>
      <c r="AJ97" t="s">
        <v>2157</v>
      </c>
      <c r="AK97" t="s">
        <v>556</v>
      </c>
      <c r="AR97" t="s">
        <v>556</v>
      </c>
      <c r="AY97" t="s">
        <v>556</v>
      </c>
      <c r="BF97" t="s">
        <v>556</v>
      </c>
      <c r="BM97" t="s">
        <v>556</v>
      </c>
      <c r="BT97" t="s">
        <v>556</v>
      </c>
    </row>
    <row r="98" spans="1:72">
      <c r="A98" t="s">
        <v>2158</v>
      </c>
      <c r="B98" t="s">
        <v>2159</v>
      </c>
      <c r="C98" t="s">
        <v>2072</v>
      </c>
      <c r="D98" t="s">
        <v>530</v>
      </c>
      <c r="E98" t="s">
        <v>531</v>
      </c>
      <c r="F98" t="s">
        <v>2160</v>
      </c>
      <c r="G98" t="s">
        <v>533</v>
      </c>
      <c r="H98" t="s">
        <v>2161</v>
      </c>
      <c r="I98" t="s">
        <v>2162</v>
      </c>
      <c r="J98" t="s">
        <v>2163</v>
      </c>
      <c r="K98" t="s">
        <v>2164</v>
      </c>
      <c r="L98" t="s">
        <v>2165</v>
      </c>
      <c r="M98" t="s">
        <v>2166</v>
      </c>
      <c r="N98" t="s">
        <v>568</v>
      </c>
      <c r="O98" t="s">
        <v>541</v>
      </c>
      <c r="P98" t="s">
        <v>583</v>
      </c>
      <c r="Q98" t="s">
        <v>541</v>
      </c>
      <c r="R98" t="s">
        <v>583</v>
      </c>
      <c r="S98" t="s">
        <v>541</v>
      </c>
      <c r="T98" t="s">
        <v>583</v>
      </c>
      <c r="U98" t="s">
        <v>541</v>
      </c>
      <c r="V98" t="s">
        <v>583</v>
      </c>
      <c r="W98" t="s">
        <v>2167</v>
      </c>
      <c r="X98" t="s">
        <v>2168</v>
      </c>
      <c r="Y98" t="s">
        <v>533</v>
      </c>
      <c r="Z98" t="s">
        <v>2169</v>
      </c>
      <c r="AA98" t="s">
        <v>2170</v>
      </c>
      <c r="AB98" t="s">
        <v>697</v>
      </c>
      <c r="AC98" t="s">
        <v>2171</v>
      </c>
      <c r="AD98" t="s">
        <v>2172</v>
      </c>
      <c r="AE98" t="s">
        <v>2173</v>
      </c>
      <c r="AF98" t="s">
        <v>533</v>
      </c>
      <c r="AG98" t="s">
        <v>2174</v>
      </c>
      <c r="AH98" t="s">
        <v>2170</v>
      </c>
      <c r="AI98" t="s">
        <v>2175</v>
      </c>
      <c r="AJ98" t="s">
        <v>2176</v>
      </c>
    </row>
    <row r="99" spans="1:72" ht="15.75">
      <c r="A99" t="s">
        <v>2177</v>
      </c>
      <c r="B99" t="s">
        <v>2178</v>
      </c>
      <c r="C99" t="s">
        <v>2179</v>
      </c>
      <c r="D99" t="s">
        <v>530</v>
      </c>
      <c r="E99" t="s">
        <v>531</v>
      </c>
      <c r="F99" t="s">
        <v>2180</v>
      </c>
      <c r="G99" t="s">
        <v>533</v>
      </c>
      <c r="H99" t="s">
        <v>2181</v>
      </c>
      <c r="I99" t="s">
        <v>2182</v>
      </c>
      <c r="J99" t="s">
        <v>2183</v>
      </c>
      <c r="K99" t="s">
        <v>2184</v>
      </c>
      <c r="L99" t="s">
        <v>2185</v>
      </c>
      <c r="M99" t="s">
        <v>2186</v>
      </c>
      <c r="N99" t="s">
        <v>568</v>
      </c>
      <c r="O99" t="s">
        <v>541</v>
      </c>
      <c r="P99" t="s">
        <v>542</v>
      </c>
      <c r="Q99" t="s">
        <v>541</v>
      </c>
      <c r="R99" t="s">
        <v>542</v>
      </c>
      <c r="S99" t="s">
        <v>541</v>
      </c>
      <c r="T99" t="s">
        <v>598</v>
      </c>
      <c r="U99" t="s">
        <v>541</v>
      </c>
      <c r="V99" t="s">
        <v>598</v>
      </c>
      <c r="W99" t="s">
        <v>2187</v>
      </c>
      <c r="X99" t="s">
        <v>2188</v>
      </c>
      <c r="Y99" t="s">
        <v>533</v>
      </c>
      <c r="Z99" t="s">
        <v>2189</v>
      </c>
      <c r="AA99" t="s">
        <v>2190</v>
      </c>
      <c r="AB99" t="s">
        <v>2191</v>
      </c>
      <c r="AC99" t="s">
        <v>2192</v>
      </c>
      <c r="AD99" t="s">
        <v>2193</v>
      </c>
      <c r="AE99" t="s">
        <v>2194</v>
      </c>
      <c r="AF99" t="s">
        <v>533</v>
      </c>
      <c r="AG99" t="s">
        <v>2195</v>
      </c>
      <c r="AH99" t="s">
        <v>2190</v>
      </c>
      <c r="AI99" t="s">
        <v>2191</v>
      </c>
      <c r="AJ99" t="s">
        <v>2196</v>
      </c>
      <c r="AK99" t="s">
        <v>556</v>
      </c>
      <c r="AR99" t="s">
        <v>556</v>
      </c>
      <c r="AY99" t="s">
        <v>556</v>
      </c>
      <c r="BF99" t="s">
        <v>556</v>
      </c>
      <c r="BM99" t="s">
        <v>556</v>
      </c>
      <c r="BT99" t="s">
        <v>556</v>
      </c>
    </row>
    <row r="100" spans="1:72">
      <c r="A100" t="s">
        <v>2197</v>
      </c>
      <c r="B100" t="s">
        <v>2198</v>
      </c>
      <c r="C100" t="s">
        <v>2179</v>
      </c>
      <c r="D100" t="s">
        <v>559</v>
      </c>
      <c r="E100" t="s">
        <v>531</v>
      </c>
      <c r="F100" t="s">
        <v>2199</v>
      </c>
      <c r="G100" t="s">
        <v>533</v>
      </c>
      <c r="H100" t="s">
        <v>2200</v>
      </c>
      <c r="I100" t="s">
        <v>2201</v>
      </c>
      <c r="J100" t="s">
        <v>2202</v>
      </c>
      <c r="K100" t="s">
        <v>2164</v>
      </c>
      <c r="L100" t="s">
        <v>2203</v>
      </c>
      <c r="M100" t="s">
        <v>2204</v>
      </c>
      <c r="N100" t="s">
        <v>568</v>
      </c>
      <c r="O100" t="s">
        <v>541</v>
      </c>
      <c r="P100" t="s">
        <v>598</v>
      </c>
      <c r="Q100" t="s">
        <v>541</v>
      </c>
      <c r="R100" t="s">
        <v>543</v>
      </c>
      <c r="S100" t="s">
        <v>541</v>
      </c>
      <c r="T100" t="s">
        <v>543</v>
      </c>
      <c r="U100" t="s">
        <v>541</v>
      </c>
      <c r="V100" t="s">
        <v>543</v>
      </c>
      <c r="W100" t="s">
        <v>2205</v>
      </c>
      <c r="X100" t="s">
        <v>2206</v>
      </c>
      <c r="Y100" t="s">
        <v>533</v>
      </c>
      <c r="Z100" t="s">
        <v>2207</v>
      </c>
      <c r="AA100" t="s">
        <v>2190</v>
      </c>
      <c r="AB100" t="s">
        <v>2208</v>
      </c>
      <c r="AC100" t="s">
        <v>2209</v>
      </c>
      <c r="AD100" t="s">
        <v>2210</v>
      </c>
      <c r="AE100" t="s">
        <v>2211</v>
      </c>
      <c r="AF100" t="s">
        <v>533</v>
      </c>
      <c r="AG100" t="s">
        <v>2212</v>
      </c>
      <c r="AH100" t="s">
        <v>2190</v>
      </c>
      <c r="AI100" t="s">
        <v>2208</v>
      </c>
      <c r="AJ100" t="s">
        <v>2213</v>
      </c>
    </row>
    <row r="101" spans="1:72">
      <c r="A101" t="s">
        <v>2214</v>
      </c>
      <c r="B101" t="s">
        <v>2215</v>
      </c>
      <c r="C101" t="s">
        <v>2179</v>
      </c>
      <c r="D101" t="s">
        <v>530</v>
      </c>
      <c r="E101" t="s">
        <v>531</v>
      </c>
      <c r="F101" t="s">
        <v>2216</v>
      </c>
      <c r="G101" t="s">
        <v>533</v>
      </c>
      <c r="H101" t="s">
        <v>2217</v>
      </c>
      <c r="I101" t="s">
        <v>2218</v>
      </c>
      <c r="J101" t="s">
        <v>2219</v>
      </c>
      <c r="K101" t="s">
        <v>2220</v>
      </c>
      <c r="L101" t="s">
        <v>551</v>
      </c>
      <c r="M101" t="s">
        <v>2221</v>
      </c>
      <c r="N101" t="s">
        <v>568</v>
      </c>
      <c r="O101" t="s">
        <v>541</v>
      </c>
      <c r="P101" t="s">
        <v>542</v>
      </c>
      <c r="Q101" t="s">
        <v>541</v>
      </c>
      <c r="R101" t="s">
        <v>542</v>
      </c>
      <c r="S101" t="s">
        <v>541</v>
      </c>
      <c r="T101" t="s">
        <v>598</v>
      </c>
      <c r="U101" t="s">
        <v>541</v>
      </c>
      <c r="V101" t="s">
        <v>598</v>
      </c>
      <c r="W101" t="s">
        <v>2222</v>
      </c>
      <c r="X101" t="s">
        <v>2223</v>
      </c>
      <c r="Y101" t="s">
        <v>533</v>
      </c>
      <c r="Z101" t="s">
        <v>2224</v>
      </c>
      <c r="AA101" t="s">
        <v>2190</v>
      </c>
      <c r="AB101" t="s">
        <v>2225</v>
      </c>
      <c r="AC101" t="s">
        <v>2226</v>
      </c>
      <c r="AD101" t="s">
        <v>2227</v>
      </c>
      <c r="AE101" t="s">
        <v>2228</v>
      </c>
      <c r="AF101" t="s">
        <v>533</v>
      </c>
      <c r="AG101" t="s">
        <v>2229</v>
      </c>
      <c r="AH101" t="s">
        <v>2190</v>
      </c>
      <c r="AI101" t="s">
        <v>2230</v>
      </c>
      <c r="AJ101" t="s">
        <v>2231</v>
      </c>
      <c r="AK101" t="s">
        <v>556</v>
      </c>
      <c r="AR101" t="s">
        <v>556</v>
      </c>
      <c r="AY101" t="s">
        <v>556</v>
      </c>
      <c r="BF101" t="s">
        <v>556</v>
      </c>
      <c r="BM101" t="s">
        <v>556</v>
      </c>
      <c r="BT101" t="s">
        <v>556</v>
      </c>
    </row>
    <row r="102" spans="1:72">
      <c r="A102" t="s">
        <v>2232</v>
      </c>
      <c r="B102" t="s">
        <v>2233</v>
      </c>
      <c r="C102" t="s">
        <v>2179</v>
      </c>
      <c r="D102" t="s">
        <v>559</v>
      </c>
      <c r="E102" t="s">
        <v>531</v>
      </c>
      <c r="F102" t="s">
        <v>2234</v>
      </c>
      <c r="G102" t="s">
        <v>533</v>
      </c>
      <c r="H102" t="s">
        <v>2235</v>
      </c>
      <c r="I102" t="s">
        <v>2236</v>
      </c>
      <c r="J102" t="s">
        <v>2237</v>
      </c>
      <c r="K102" t="s">
        <v>2238</v>
      </c>
      <c r="L102" t="s">
        <v>2239</v>
      </c>
      <c r="M102" t="s">
        <v>2240</v>
      </c>
      <c r="N102" t="s">
        <v>568</v>
      </c>
      <c r="O102" t="s">
        <v>541</v>
      </c>
      <c r="P102" t="s">
        <v>598</v>
      </c>
      <c r="Q102" t="s">
        <v>541</v>
      </c>
      <c r="R102" t="s">
        <v>543</v>
      </c>
      <c r="S102" t="s">
        <v>541</v>
      </c>
      <c r="T102" t="s">
        <v>543</v>
      </c>
      <c r="U102" t="s">
        <v>541</v>
      </c>
      <c r="V102" t="s">
        <v>543</v>
      </c>
      <c r="W102" t="s">
        <v>2241</v>
      </c>
      <c r="X102" t="s">
        <v>2242</v>
      </c>
      <c r="Y102" t="s">
        <v>533</v>
      </c>
      <c r="Z102" t="s">
        <v>2243</v>
      </c>
      <c r="AA102" t="s">
        <v>2190</v>
      </c>
      <c r="AB102" t="s">
        <v>2244</v>
      </c>
      <c r="AC102" t="s">
        <v>2245</v>
      </c>
      <c r="AD102" t="s">
        <v>2246</v>
      </c>
      <c r="AE102" t="s">
        <v>2247</v>
      </c>
      <c r="AF102" t="s">
        <v>533</v>
      </c>
      <c r="AG102" t="s">
        <v>2248</v>
      </c>
      <c r="AH102" t="s">
        <v>2190</v>
      </c>
      <c r="AI102" t="s">
        <v>2249</v>
      </c>
      <c r="AJ102" t="s">
        <v>2250</v>
      </c>
      <c r="AK102" t="s">
        <v>556</v>
      </c>
      <c r="AR102" t="s">
        <v>556</v>
      </c>
      <c r="AY102" t="s">
        <v>556</v>
      </c>
      <c r="BF102" t="s">
        <v>556</v>
      </c>
      <c r="BM102" t="s">
        <v>556</v>
      </c>
      <c r="BT102" t="s">
        <v>556</v>
      </c>
    </row>
    <row r="103" spans="1:72">
      <c r="A103" t="s">
        <v>2251</v>
      </c>
      <c r="B103" t="s">
        <v>2252</v>
      </c>
      <c r="C103" t="s">
        <v>2179</v>
      </c>
      <c r="D103" t="s">
        <v>559</v>
      </c>
      <c r="E103" t="s">
        <v>531</v>
      </c>
      <c r="F103" t="s">
        <v>2253</v>
      </c>
      <c r="G103" t="s">
        <v>533</v>
      </c>
      <c r="H103" t="s">
        <v>2217</v>
      </c>
      <c r="I103" t="s">
        <v>2254</v>
      </c>
      <c r="J103" t="s">
        <v>2255</v>
      </c>
      <c r="K103" t="s">
        <v>2256</v>
      </c>
      <c r="L103" t="s">
        <v>2257</v>
      </c>
      <c r="M103" t="s">
        <v>2258</v>
      </c>
      <c r="N103" t="s">
        <v>568</v>
      </c>
      <c r="O103" t="s">
        <v>541</v>
      </c>
      <c r="P103" t="s">
        <v>543</v>
      </c>
      <c r="Q103" t="s">
        <v>541</v>
      </c>
      <c r="R103" t="s">
        <v>543</v>
      </c>
      <c r="S103" t="s">
        <v>541</v>
      </c>
      <c r="T103" t="s">
        <v>543</v>
      </c>
      <c r="U103" t="s">
        <v>541</v>
      </c>
      <c r="V103" t="s">
        <v>543</v>
      </c>
      <c r="W103" t="s">
        <v>2259</v>
      </c>
      <c r="X103" t="s">
        <v>2260</v>
      </c>
      <c r="Y103" t="s">
        <v>533</v>
      </c>
      <c r="Z103" t="s">
        <v>2261</v>
      </c>
      <c r="AA103" t="s">
        <v>2190</v>
      </c>
      <c r="AB103" t="s">
        <v>2262</v>
      </c>
      <c r="AC103" t="s">
        <v>2263</v>
      </c>
      <c r="AD103" t="s">
        <v>2264</v>
      </c>
      <c r="AE103" t="s">
        <v>2265</v>
      </c>
      <c r="AF103" t="s">
        <v>533</v>
      </c>
      <c r="AG103" t="s">
        <v>2266</v>
      </c>
      <c r="AH103" t="s">
        <v>2190</v>
      </c>
      <c r="AI103" t="s">
        <v>2253</v>
      </c>
      <c r="AJ103" t="s">
        <v>2267</v>
      </c>
      <c r="AK103" t="s">
        <v>556</v>
      </c>
      <c r="AR103" t="s">
        <v>556</v>
      </c>
      <c r="AY103" t="s">
        <v>556</v>
      </c>
      <c r="BF103" t="s">
        <v>556</v>
      </c>
      <c r="BM103" t="s">
        <v>556</v>
      </c>
      <c r="BT103" t="s">
        <v>556</v>
      </c>
    </row>
    <row r="104" spans="1:72">
      <c r="A104" t="s">
        <v>2268</v>
      </c>
      <c r="B104" t="s">
        <v>2269</v>
      </c>
      <c r="C104" t="s">
        <v>2179</v>
      </c>
      <c r="D104" t="s">
        <v>530</v>
      </c>
      <c r="E104" t="s">
        <v>531</v>
      </c>
      <c r="F104" t="s">
        <v>2270</v>
      </c>
      <c r="G104" t="s">
        <v>533</v>
      </c>
      <c r="H104" t="s">
        <v>2271</v>
      </c>
      <c r="I104" t="s">
        <v>2272</v>
      </c>
      <c r="J104" t="s">
        <v>2273</v>
      </c>
      <c r="K104" t="s">
        <v>2274</v>
      </c>
      <c r="L104" t="s">
        <v>2275</v>
      </c>
      <c r="M104" t="s">
        <v>2276</v>
      </c>
      <c r="N104" t="s">
        <v>568</v>
      </c>
      <c r="O104" t="s">
        <v>541</v>
      </c>
      <c r="P104" t="s">
        <v>543</v>
      </c>
      <c r="Q104" t="s">
        <v>541</v>
      </c>
      <c r="R104" t="s">
        <v>543</v>
      </c>
      <c r="S104" t="s">
        <v>541</v>
      </c>
      <c r="T104" t="s">
        <v>543</v>
      </c>
      <c r="U104" t="s">
        <v>541</v>
      </c>
      <c r="V104" t="s">
        <v>543</v>
      </c>
      <c r="W104" t="s">
        <v>2277</v>
      </c>
      <c r="X104" t="s">
        <v>2278</v>
      </c>
      <c r="Y104" t="s">
        <v>533</v>
      </c>
      <c r="Z104" t="s">
        <v>2279</v>
      </c>
      <c r="AA104" t="s">
        <v>2190</v>
      </c>
      <c r="AB104" t="s">
        <v>2208</v>
      </c>
      <c r="AC104" t="s">
        <v>2171</v>
      </c>
      <c r="AD104" t="s">
        <v>2280</v>
      </c>
      <c r="AE104" t="s">
        <v>2281</v>
      </c>
      <c r="AF104" t="s">
        <v>533</v>
      </c>
      <c r="AG104" t="s">
        <v>2282</v>
      </c>
      <c r="AH104" t="s">
        <v>2190</v>
      </c>
      <c r="AI104" t="s">
        <v>2208</v>
      </c>
      <c r="AJ104" t="s">
        <v>2171</v>
      </c>
    </row>
    <row r="105" spans="1:72">
      <c r="A105" t="s">
        <v>2283</v>
      </c>
      <c r="B105" t="s">
        <v>2284</v>
      </c>
      <c r="C105" t="s">
        <v>2179</v>
      </c>
      <c r="D105" t="s">
        <v>559</v>
      </c>
      <c r="E105" t="s">
        <v>531</v>
      </c>
      <c r="F105" t="s">
        <v>2285</v>
      </c>
      <c r="G105" t="s">
        <v>533</v>
      </c>
      <c r="H105" t="s">
        <v>2286</v>
      </c>
      <c r="I105" t="s">
        <v>2287</v>
      </c>
      <c r="J105" t="s">
        <v>2288</v>
      </c>
      <c r="K105" t="s">
        <v>2274</v>
      </c>
      <c r="L105" t="s">
        <v>2203</v>
      </c>
      <c r="M105" t="s">
        <v>2289</v>
      </c>
      <c r="N105" t="s">
        <v>568</v>
      </c>
      <c r="O105" t="s">
        <v>541</v>
      </c>
      <c r="P105" t="s">
        <v>598</v>
      </c>
      <c r="Q105" t="s">
        <v>541</v>
      </c>
      <c r="R105" t="s">
        <v>543</v>
      </c>
      <c r="S105" t="s">
        <v>541</v>
      </c>
      <c r="T105" t="s">
        <v>543</v>
      </c>
      <c r="U105" t="s">
        <v>541</v>
      </c>
      <c r="V105" t="s">
        <v>543</v>
      </c>
      <c r="W105" t="s">
        <v>2290</v>
      </c>
      <c r="X105" t="s">
        <v>2291</v>
      </c>
      <c r="Y105" t="s">
        <v>533</v>
      </c>
      <c r="Z105" t="s">
        <v>2292</v>
      </c>
      <c r="AA105" t="s">
        <v>2190</v>
      </c>
      <c r="AB105" t="s">
        <v>2208</v>
      </c>
      <c r="AC105" t="s">
        <v>2209</v>
      </c>
      <c r="AD105" t="s">
        <v>2293</v>
      </c>
      <c r="AE105" t="s">
        <v>2294</v>
      </c>
      <c r="AF105" t="s">
        <v>533</v>
      </c>
      <c r="AG105" t="s">
        <v>2295</v>
      </c>
      <c r="AH105" t="s">
        <v>2190</v>
      </c>
      <c r="AI105" t="s">
        <v>2208</v>
      </c>
      <c r="AJ105" t="s">
        <v>2213</v>
      </c>
    </row>
    <row r="106" spans="1:72">
      <c r="A106" t="s">
        <v>2296</v>
      </c>
      <c r="B106" t="s">
        <v>2297</v>
      </c>
      <c r="C106" t="s">
        <v>2179</v>
      </c>
      <c r="D106" t="s">
        <v>530</v>
      </c>
      <c r="E106" t="s">
        <v>531</v>
      </c>
      <c r="F106" t="s">
        <v>2298</v>
      </c>
      <c r="G106" t="s">
        <v>533</v>
      </c>
      <c r="H106" t="s">
        <v>2299</v>
      </c>
      <c r="I106" t="s">
        <v>2300</v>
      </c>
      <c r="J106" t="s">
        <v>2301</v>
      </c>
      <c r="K106" t="s">
        <v>2302</v>
      </c>
      <c r="L106" t="s">
        <v>2303</v>
      </c>
      <c r="M106" t="s">
        <v>2304</v>
      </c>
      <c r="N106" t="s">
        <v>540</v>
      </c>
      <c r="O106" t="s">
        <v>541</v>
      </c>
      <c r="P106" t="s">
        <v>543</v>
      </c>
      <c r="Q106" t="s">
        <v>541</v>
      </c>
      <c r="R106" t="s">
        <v>543</v>
      </c>
      <c r="S106" t="s">
        <v>541</v>
      </c>
      <c r="T106" t="s">
        <v>543</v>
      </c>
      <c r="U106" t="s">
        <v>541</v>
      </c>
      <c r="V106" t="s">
        <v>543</v>
      </c>
      <c r="W106" t="s">
        <v>2305</v>
      </c>
      <c r="X106" t="s">
        <v>2301</v>
      </c>
      <c r="Y106" t="s">
        <v>533</v>
      </c>
      <c r="Z106" t="s">
        <v>2306</v>
      </c>
      <c r="AA106" t="s">
        <v>2307</v>
      </c>
      <c r="AB106" t="s">
        <v>2298</v>
      </c>
      <c r="AC106" t="s">
        <v>672</v>
      </c>
    </row>
    <row r="107" spans="1:72">
      <c r="A107" t="s">
        <v>2308</v>
      </c>
      <c r="B107" t="s">
        <v>2309</v>
      </c>
      <c r="C107" t="s">
        <v>2179</v>
      </c>
      <c r="D107" t="s">
        <v>530</v>
      </c>
      <c r="E107" t="s">
        <v>531</v>
      </c>
      <c r="F107" t="s">
        <v>2310</v>
      </c>
      <c r="G107" t="s">
        <v>533</v>
      </c>
      <c r="H107" t="s">
        <v>2311</v>
      </c>
      <c r="I107" t="s">
        <v>2312</v>
      </c>
      <c r="J107" t="s">
        <v>2313</v>
      </c>
      <c r="K107" t="s">
        <v>2314</v>
      </c>
      <c r="L107" t="s">
        <v>2303</v>
      </c>
      <c r="M107" t="s">
        <v>2315</v>
      </c>
      <c r="N107" t="s">
        <v>540</v>
      </c>
      <c r="O107" t="s">
        <v>541</v>
      </c>
      <c r="P107" t="s">
        <v>543</v>
      </c>
      <c r="Q107" t="s">
        <v>541</v>
      </c>
      <c r="R107" t="s">
        <v>543</v>
      </c>
      <c r="S107" t="s">
        <v>541</v>
      </c>
      <c r="T107" t="s">
        <v>543</v>
      </c>
      <c r="U107" t="s">
        <v>541</v>
      </c>
      <c r="V107" t="s">
        <v>543</v>
      </c>
      <c r="W107" t="s">
        <v>2316</v>
      </c>
      <c r="X107" t="s">
        <v>2313</v>
      </c>
      <c r="Y107" t="s">
        <v>533</v>
      </c>
      <c r="Z107" t="s">
        <v>2317</v>
      </c>
      <c r="AA107" t="s">
        <v>2307</v>
      </c>
      <c r="AB107" t="s">
        <v>2310</v>
      </c>
      <c r="AC107" t="s">
        <v>672</v>
      </c>
    </row>
    <row r="108" spans="1:72">
      <c r="A108" t="s">
        <v>2318</v>
      </c>
      <c r="B108" t="s">
        <v>2319</v>
      </c>
      <c r="C108" t="s">
        <v>2320</v>
      </c>
      <c r="D108" t="s">
        <v>530</v>
      </c>
      <c r="E108" t="s">
        <v>531</v>
      </c>
      <c r="F108" t="s">
        <v>2321</v>
      </c>
      <c r="G108" t="s">
        <v>533</v>
      </c>
      <c r="H108" t="s">
        <v>2322</v>
      </c>
      <c r="I108" t="s">
        <v>2323</v>
      </c>
      <c r="J108" t="s">
        <v>2324</v>
      </c>
      <c r="K108" t="s">
        <v>2325</v>
      </c>
      <c r="L108" t="s">
        <v>903</v>
      </c>
      <c r="M108" t="s">
        <v>2326</v>
      </c>
      <c r="N108" t="s">
        <v>568</v>
      </c>
      <c r="O108" t="s">
        <v>541</v>
      </c>
      <c r="P108" t="s">
        <v>542</v>
      </c>
      <c r="Q108" t="s">
        <v>541</v>
      </c>
      <c r="R108" t="s">
        <v>542</v>
      </c>
      <c r="S108" t="s">
        <v>541</v>
      </c>
      <c r="T108" t="s">
        <v>598</v>
      </c>
      <c r="U108" t="s">
        <v>541</v>
      </c>
      <c r="V108" t="s">
        <v>598</v>
      </c>
      <c r="W108" t="s">
        <v>2327</v>
      </c>
      <c r="X108" t="s">
        <v>2328</v>
      </c>
      <c r="Y108" t="s">
        <v>533</v>
      </c>
      <c r="Z108" t="s">
        <v>2329</v>
      </c>
      <c r="AA108" t="s">
        <v>2190</v>
      </c>
      <c r="AB108" t="s">
        <v>2208</v>
      </c>
      <c r="AC108" t="s">
        <v>551</v>
      </c>
      <c r="AD108" t="s">
        <v>2330</v>
      </c>
      <c r="AE108" t="s">
        <v>2331</v>
      </c>
      <c r="AF108" t="s">
        <v>533</v>
      </c>
      <c r="AG108" t="s">
        <v>2332</v>
      </c>
      <c r="AH108" t="s">
        <v>2190</v>
      </c>
      <c r="AI108" t="s">
        <v>2208</v>
      </c>
      <c r="AJ108" t="s">
        <v>551</v>
      </c>
      <c r="AK108" t="s">
        <v>556</v>
      </c>
      <c r="AR108" t="s">
        <v>556</v>
      </c>
      <c r="AY108" t="s">
        <v>556</v>
      </c>
      <c r="BF108" t="s">
        <v>556</v>
      </c>
      <c r="BM108" t="s">
        <v>556</v>
      </c>
      <c r="BT108" t="s">
        <v>556</v>
      </c>
    </row>
    <row r="109" spans="1:72">
      <c r="A109" t="s">
        <v>2333</v>
      </c>
      <c r="B109" t="s">
        <v>2334</v>
      </c>
      <c r="C109" t="s">
        <v>2320</v>
      </c>
      <c r="D109" t="s">
        <v>530</v>
      </c>
      <c r="E109" t="s">
        <v>531</v>
      </c>
      <c r="F109" t="s">
        <v>2335</v>
      </c>
      <c r="G109" t="s">
        <v>533</v>
      </c>
      <c r="H109" t="s">
        <v>2336</v>
      </c>
      <c r="I109" t="s">
        <v>2337</v>
      </c>
      <c r="J109" t="s">
        <v>2338</v>
      </c>
      <c r="K109" t="s">
        <v>2339</v>
      </c>
      <c r="L109" t="s">
        <v>2340</v>
      </c>
      <c r="M109" t="s">
        <v>2341</v>
      </c>
      <c r="N109" t="s">
        <v>568</v>
      </c>
      <c r="O109" t="s">
        <v>541</v>
      </c>
      <c r="P109" t="s">
        <v>542</v>
      </c>
      <c r="Q109" t="s">
        <v>541</v>
      </c>
      <c r="R109" t="s">
        <v>542</v>
      </c>
      <c r="S109" t="s">
        <v>541</v>
      </c>
      <c r="T109" t="s">
        <v>598</v>
      </c>
      <c r="U109" t="s">
        <v>541</v>
      </c>
      <c r="V109" t="s">
        <v>598</v>
      </c>
      <c r="W109" t="s">
        <v>2342</v>
      </c>
      <c r="X109" t="s">
        <v>2343</v>
      </c>
      <c r="Y109" t="s">
        <v>533</v>
      </c>
      <c r="Z109" t="s">
        <v>2344</v>
      </c>
      <c r="AA109" t="s">
        <v>2190</v>
      </c>
      <c r="AB109" t="s">
        <v>2345</v>
      </c>
      <c r="AC109" t="s">
        <v>2346</v>
      </c>
      <c r="AD109" t="s">
        <v>2347</v>
      </c>
      <c r="AE109" t="s">
        <v>2348</v>
      </c>
      <c r="AF109" t="s">
        <v>533</v>
      </c>
      <c r="AG109" t="s">
        <v>2349</v>
      </c>
      <c r="AH109" t="s">
        <v>2190</v>
      </c>
      <c r="AI109" t="s">
        <v>2345</v>
      </c>
      <c r="AJ109" t="s">
        <v>2350</v>
      </c>
      <c r="AK109" t="s">
        <v>2351</v>
      </c>
      <c r="AL109" t="s">
        <v>2352</v>
      </c>
      <c r="AM109" t="s">
        <v>533</v>
      </c>
      <c r="AN109" t="s">
        <v>2155</v>
      </c>
      <c r="AO109" t="s">
        <v>2190</v>
      </c>
      <c r="AP109" t="s">
        <v>2353</v>
      </c>
      <c r="AQ109" t="s">
        <v>2157</v>
      </c>
      <c r="AR109" t="s">
        <v>556</v>
      </c>
      <c r="AY109" t="s">
        <v>556</v>
      </c>
      <c r="BF109" t="s">
        <v>556</v>
      </c>
      <c r="BM109" t="s">
        <v>556</v>
      </c>
      <c r="BT109" t="s">
        <v>556</v>
      </c>
    </row>
    <row r="110" spans="1:72">
      <c r="A110" t="s">
        <v>2354</v>
      </c>
      <c r="B110" t="s">
        <v>2355</v>
      </c>
      <c r="C110" t="s">
        <v>2320</v>
      </c>
      <c r="D110" t="s">
        <v>559</v>
      </c>
      <c r="E110" t="s">
        <v>531</v>
      </c>
      <c r="F110" t="s">
        <v>2355</v>
      </c>
      <c r="G110" t="s">
        <v>533</v>
      </c>
      <c r="H110" t="s">
        <v>2356</v>
      </c>
      <c r="I110" t="s">
        <v>2357</v>
      </c>
      <c r="J110" t="s">
        <v>2358</v>
      </c>
      <c r="K110" t="s">
        <v>2164</v>
      </c>
      <c r="L110" t="s">
        <v>2359</v>
      </c>
      <c r="M110" t="s">
        <v>2360</v>
      </c>
      <c r="N110" t="s">
        <v>568</v>
      </c>
      <c r="O110" t="s">
        <v>541</v>
      </c>
      <c r="P110" t="s">
        <v>598</v>
      </c>
      <c r="Q110" t="s">
        <v>541</v>
      </c>
      <c r="R110" t="s">
        <v>543</v>
      </c>
      <c r="S110" t="s">
        <v>541</v>
      </c>
      <c r="T110" t="s">
        <v>543</v>
      </c>
      <c r="U110" t="s">
        <v>541</v>
      </c>
      <c r="V110" t="s">
        <v>543</v>
      </c>
      <c r="W110" t="s">
        <v>2361</v>
      </c>
      <c r="X110" t="s">
        <v>2362</v>
      </c>
      <c r="Y110" t="s">
        <v>533</v>
      </c>
      <c r="Z110" t="s">
        <v>2363</v>
      </c>
      <c r="AA110" t="s">
        <v>2190</v>
      </c>
      <c r="AB110" t="s">
        <v>2208</v>
      </c>
      <c r="AC110" t="s">
        <v>2364</v>
      </c>
      <c r="AD110" t="s">
        <v>2365</v>
      </c>
      <c r="AE110" t="s">
        <v>2366</v>
      </c>
      <c r="AF110" t="s">
        <v>533</v>
      </c>
      <c r="AG110" t="s">
        <v>2367</v>
      </c>
      <c r="AH110" t="s">
        <v>2190</v>
      </c>
      <c r="AI110" t="s">
        <v>2208</v>
      </c>
      <c r="AJ110" t="s">
        <v>2368</v>
      </c>
    </row>
    <row r="111" spans="1:72">
      <c r="A111" t="s">
        <v>2369</v>
      </c>
      <c r="B111" t="s">
        <v>2370</v>
      </c>
      <c r="C111" t="s">
        <v>2320</v>
      </c>
      <c r="D111" t="s">
        <v>530</v>
      </c>
      <c r="E111" t="s">
        <v>531</v>
      </c>
      <c r="F111" t="s">
        <v>2371</v>
      </c>
      <c r="G111" t="s">
        <v>533</v>
      </c>
      <c r="H111" t="s">
        <v>2372</v>
      </c>
      <c r="I111" t="s">
        <v>2373</v>
      </c>
      <c r="J111" t="s">
        <v>2374</v>
      </c>
      <c r="K111" t="s">
        <v>2375</v>
      </c>
      <c r="L111" t="s">
        <v>2376</v>
      </c>
      <c r="M111" t="s">
        <v>2377</v>
      </c>
      <c r="N111" t="s">
        <v>859</v>
      </c>
      <c r="O111" t="s">
        <v>541</v>
      </c>
      <c r="P111" t="s">
        <v>542</v>
      </c>
      <c r="Q111" t="s">
        <v>541</v>
      </c>
      <c r="R111" t="s">
        <v>543</v>
      </c>
      <c r="S111" t="s">
        <v>541</v>
      </c>
      <c r="T111" t="s">
        <v>543</v>
      </c>
      <c r="U111" t="s">
        <v>541</v>
      </c>
      <c r="V111" t="s">
        <v>543</v>
      </c>
      <c r="W111" t="s">
        <v>2378</v>
      </c>
      <c r="X111" t="s">
        <v>2343</v>
      </c>
      <c r="Y111" t="s">
        <v>533</v>
      </c>
      <c r="Z111" t="s">
        <v>2379</v>
      </c>
      <c r="AA111" t="s">
        <v>2190</v>
      </c>
      <c r="AB111" t="s">
        <v>2345</v>
      </c>
      <c r="AC111" t="s">
        <v>2380</v>
      </c>
      <c r="AD111" t="s">
        <v>2381</v>
      </c>
      <c r="AE111" t="s">
        <v>2382</v>
      </c>
      <c r="AF111" t="s">
        <v>533</v>
      </c>
      <c r="AG111" t="s">
        <v>2383</v>
      </c>
      <c r="AH111" t="s">
        <v>2190</v>
      </c>
      <c r="AI111" t="s">
        <v>2345</v>
      </c>
      <c r="AJ111" t="s">
        <v>2384</v>
      </c>
      <c r="AK111" t="s">
        <v>2385</v>
      </c>
      <c r="AL111" t="s">
        <v>2386</v>
      </c>
      <c r="AM111" t="s">
        <v>533</v>
      </c>
      <c r="AN111" t="s">
        <v>2387</v>
      </c>
      <c r="AO111" t="s">
        <v>2190</v>
      </c>
      <c r="AP111" t="s">
        <v>2345</v>
      </c>
      <c r="AQ111" t="s">
        <v>2388</v>
      </c>
      <c r="AR111" t="s">
        <v>2389</v>
      </c>
      <c r="AS111" t="s">
        <v>2390</v>
      </c>
      <c r="AT111" t="s">
        <v>533</v>
      </c>
      <c r="AU111" t="s">
        <v>1020</v>
      </c>
      <c r="AV111" t="s">
        <v>549</v>
      </c>
      <c r="AW111" t="s">
        <v>879</v>
      </c>
      <c r="AX111" t="s">
        <v>2391</v>
      </c>
      <c r="AY111" t="s">
        <v>556</v>
      </c>
      <c r="BF111" t="s">
        <v>556</v>
      </c>
      <c r="BM111" t="s">
        <v>556</v>
      </c>
      <c r="BT111" t="s">
        <v>556</v>
      </c>
    </row>
    <row r="112" spans="1:72">
      <c r="A112" t="s">
        <v>2392</v>
      </c>
      <c r="B112" t="s">
        <v>2393</v>
      </c>
      <c r="C112" t="s">
        <v>2320</v>
      </c>
      <c r="D112" t="s">
        <v>559</v>
      </c>
      <c r="E112" t="s">
        <v>531</v>
      </c>
      <c r="F112" t="s">
        <v>2394</v>
      </c>
      <c r="G112" t="s">
        <v>533</v>
      </c>
      <c r="H112" t="s">
        <v>2336</v>
      </c>
      <c r="I112" t="s">
        <v>2395</v>
      </c>
      <c r="J112" t="s">
        <v>2396</v>
      </c>
      <c r="K112" t="s">
        <v>2397</v>
      </c>
      <c r="L112" t="s">
        <v>551</v>
      </c>
      <c r="M112" t="s">
        <v>2398</v>
      </c>
      <c r="N112" t="s">
        <v>568</v>
      </c>
      <c r="O112" t="s">
        <v>541</v>
      </c>
      <c r="P112" t="s">
        <v>542</v>
      </c>
      <c r="Q112" t="s">
        <v>541</v>
      </c>
      <c r="R112" t="s">
        <v>542</v>
      </c>
      <c r="S112" t="s">
        <v>541</v>
      </c>
      <c r="T112" t="s">
        <v>598</v>
      </c>
      <c r="U112" t="s">
        <v>541</v>
      </c>
      <c r="V112" t="s">
        <v>598</v>
      </c>
      <c r="W112" t="s">
        <v>2399</v>
      </c>
      <c r="X112" t="s">
        <v>2400</v>
      </c>
      <c r="Y112" t="s">
        <v>533</v>
      </c>
      <c r="Z112" t="s">
        <v>2401</v>
      </c>
      <c r="AA112" t="s">
        <v>2190</v>
      </c>
      <c r="AB112" t="s">
        <v>2402</v>
      </c>
      <c r="AC112" t="s">
        <v>2403</v>
      </c>
      <c r="AD112" t="s">
        <v>2404</v>
      </c>
      <c r="AE112" t="s">
        <v>2405</v>
      </c>
      <c r="AF112" t="s">
        <v>533</v>
      </c>
      <c r="AG112" t="s">
        <v>2406</v>
      </c>
      <c r="AH112" t="s">
        <v>2190</v>
      </c>
      <c r="AI112" t="s">
        <v>2402</v>
      </c>
      <c r="AJ112" t="s">
        <v>2407</v>
      </c>
      <c r="AK112" t="s">
        <v>556</v>
      </c>
      <c r="AR112" t="s">
        <v>556</v>
      </c>
      <c r="AY112" t="s">
        <v>556</v>
      </c>
      <c r="BF112" t="s">
        <v>556</v>
      </c>
      <c r="BM112" t="s">
        <v>556</v>
      </c>
      <c r="BT112" t="s">
        <v>556</v>
      </c>
    </row>
    <row r="113" spans="1:72">
      <c r="A113" t="s">
        <v>2408</v>
      </c>
      <c r="B113" t="s">
        <v>2409</v>
      </c>
      <c r="C113" t="s">
        <v>2320</v>
      </c>
      <c r="D113" t="s">
        <v>530</v>
      </c>
      <c r="E113" t="s">
        <v>531</v>
      </c>
      <c r="F113" t="s">
        <v>2410</v>
      </c>
      <c r="G113" t="s">
        <v>533</v>
      </c>
      <c r="H113" t="s">
        <v>2411</v>
      </c>
      <c r="I113" t="s">
        <v>2412</v>
      </c>
      <c r="J113" t="s">
        <v>2413</v>
      </c>
      <c r="K113" t="s">
        <v>2414</v>
      </c>
      <c r="L113" t="s">
        <v>2415</v>
      </c>
      <c r="M113" t="s">
        <v>2416</v>
      </c>
      <c r="N113" t="s">
        <v>568</v>
      </c>
      <c r="O113" t="s">
        <v>541</v>
      </c>
      <c r="P113" t="s">
        <v>598</v>
      </c>
      <c r="Q113" t="s">
        <v>541</v>
      </c>
      <c r="R113" t="s">
        <v>598</v>
      </c>
      <c r="S113" t="s">
        <v>541</v>
      </c>
      <c r="T113" t="s">
        <v>598</v>
      </c>
      <c r="U113" t="s">
        <v>541</v>
      </c>
      <c r="V113" t="s">
        <v>598</v>
      </c>
      <c r="W113" t="s">
        <v>2417</v>
      </c>
      <c r="X113" t="s">
        <v>2418</v>
      </c>
      <c r="Y113" t="s">
        <v>533</v>
      </c>
      <c r="Z113" t="s">
        <v>2419</v>
      </c>
      <c r="AA113" t="s">
        <v>2190</v>
      </c>
      <c r="AB113" t="s">
        <v>2419</v>
      </c>
      <c r="AC113" t="s">
        <v>2420</v>
      </c>
      <c r="AD113" t="s">
        <v>2421</v>
      </c>
      <c r="AE113" t="s">
        <v>2422</v>
      </c>
      <c r="AF113" t="s">
        <v>533</v>
      </c>
      <c r="AG113" t="s">
        <v>2423</v>
      </c>
      <c r="AH113" t="s">
        <v>2190</v>
      </c>
      <c r="AI113" t="s">
        <v>2424</v>
      </c>
      <c r="AJ113" t="s">
        <v>2425</v>
      </c>
      <c r="AK113" t="s">
        <v>2426</v>
      </c>
      <c r="AL113" t="s">
        <v>2427</v>
      </c>
      <c r="AM113" t="s">
        <v>533</v>
      </c>
      <c r="AN113" t="s">
        <v>2379</v>
      </c>
      <c r="AO113" t="s">
        <v>2190</v>
      </c>
      <c r="AP113" t="s">
        <v>2345</v>
      </c>
      <c r="AQ113" t="s">
        <v>2380</v>
      </c>
      <c r="AY113" t="s">
        <v>556</v>
      </c>
      <c r="BF113" t="s">
        <v>556</v>
      </c>
      <c r="BM113" t="s">
        <v>556</v>
      </c>
      <c r="BT113" t="s">
        <v>556</v>
      </c>
    </row>
    <row r="114" spans="1:72">
      <c r="A114" t="s">
        <v>2428</v>
      </c>
      <c r="B114" t="s">
        <v>2429</v>
      </c>
      <c r="C114" t="s">
        <v>2430</v>
      </c>
      <c r="D114" t="s">
        <v>530</v>
      </c>
      <c r="E114" t="s">
        <v>531</v>
      </c>
      <c r="F114" t="s">
        <v>2431</v>
      </c>
      <c r="G114" t="s">
        <v>533</v>
      </c>
      <c r="H114" t="s">
        <v>2432</v>
      </c>
      <c r="I114" t="s">
        <v>2433</v>
      </c>
      <c r="J114" t="s">
        <v>2434</v>
      </c>
      <c r="K114" t="s">
        <v>2435</v>
      </c>
      <c r="L114" t="s">
        <v>2436</v>
      </c>
      <c r="M114" t="s">
        <v>2437</v>
      </c>
      <c r="N114" t="s">
        <v>859</v>
      </c>
      <c r="O114" t="s">
        <v>541</v>
      </c>
      <c r="P114" t="s">
        <v>598</v>
      </c>
      <c r="Q114" t="s">
        <v>541</v>
      </c>
      <c r="R114" t="s">
        <v>543</v>
      </c>
      <c r="S114" t="s">
        <v>541</v>
      </c>
      <c r="T114" t="s">
        <v>543</v>
      </c>
      <c r="U114" t="s">
        <v>541</v>
      </c>
      <c r="V114" t="s">
        <v>543</v>
      </c>
      <c r="W114" t="s">
        <v>2438</v>
      </c>
      <c r="X114" t="s">
        <v>2439</v>
      </c>
      <c r="Y114" t="s">
        <v>1295</v>
      </c>
      <c r="Z114" t="s">
        <v>2440</v>
      </c>
      <c r="AA114" t="s">
        <v>2441</v>
      </c>
      <c r="AB114" t="s">
        <v>2442</v>
      </c>
      <c r="AC114" t="s">
        <v>2443</v>
      </c>
      <c r="AD114" t="s">
        <v>2444</v>
      </c>
      <c r="AE114" t="s">
        <v>1019</v>
      </c>
      <c r="AF114" t="s">
        <v>533</v>
      </c>
      <c r="AG114" t="s">
        <v>2445</v>
      </c>
      <c r="AH114" t="s">
        <v>549</v>
      </c>
      <c r="AI114" t="s">
        <v>879</v>
      </c>
      <c r="AJ114" t="s">
        <v>2446</v>
      </c>
      <c r="AK114" t="s">
        <v>556</v>
      </c>
      <c r="AR114" t="s">
        <v>556</v>
      </c>
      <c r="AY114" t="s">
        <v>556</v>
      </c>
      <c r="BF114" t="s">
        <v>556</v>
      </c>
      <c r="BM114" t="s">
        <v>556</v>
      </c>
      <c r="BT114" t="s">
        <v>556</v>
      </c>
    </row>
    <row r="115" spans="1:72">
      <c r="A115" t="s">
        <v>2447</v>
      </c>
      <c r="B115" t="s">
        <v>2448</v>
      </c>
      <c r="C115" t="s">
        <v>2430</v>
      </c>
      <c r="D115" t="s">
        <v>559</v>
      </c>
      <c r="E115" t="s">
        <v>531</v>
      </c>
      <c r="F115" t="s">
        <v>2449</v>
      </c>
      <c r="G115" t="s">
        <v>561</v>
      </c>
      <c r="H115" t="s">
        <v>2450</v>
      </c>
      <c r="I115" t="s">
        <v>2451</v>
      </c>
      <c r="J115" t="s">
        <v>2452</v>
      </c>
      <c r="K115" t="s">
        <v>2453</v>
      </c>
      <c r="L115" t="s">
        <v>2454</v>
      </c>
      <c r="M115" t="s">
        <v>2455</v>
      </c>
      <c r="N115" t="s">
        <v>568</v>
      </c>
      <c r="O115" t="s">
        <v>541</v>
      </c>
      <c r="P115" t="s">
        <v>598</v>
      </c>
      <c r="Q115" t="s">
        <v>541</v>
      </c>
      <c r="R115" t="s">
        <v>598</v>
      </c>
      <c r="S115" t="s">
        <v>541</v>
      </c>
      <c r="T115" t="s">
        <v>598</v>
      </c>
      <c r="U115" t="s">
        <v>541</v>
      </c>
      <c r="V115" t="s">
        <v>598</v>
      </c>
      <c r="W115" t="s">
        <v>2456</v>
      </c>
      <c r="X115" t="s">
        <v>2457</v>
      </c>
      <c r="Y115" t="s">
        <v>561</v>
      </c>
      <c r="Z115" t="s">
        <v>2458</v>
      </c>
      <c r="AA115" t="s">
        <v>2441</v>
      </c>
      <c r="AB115" t="s">
        <v>2459</v>
      </c>
      <c r="AD115" t="s">
        <v>2460</v>
      </c>
      <c r="AE115" t="s">
        <v>2461</v>
      </c>
      <c r="AF115" t="s">
        <v>561</v>
      </c>
      <c r="AG115" t="s">
        <v>2462</v>
      </c>
      <c r="AH115" t="s">
        <v>2463</v>
      </c>
      <c r="AI115" t="s">
        <v>2464</v>
      </c>
      <c r="AJ115" t="s">
        <v>2465</v>
      </c>
      <c r="AK115" t="s">
        <v>556</v>
      </c>
      <c r="AR115" t="s">
        <v>556</v>
      </c>
      <c r="AY115" t="s">
        <v>556</v>
      </c>
      <c r="BF115" t="s">
        <v>556</v>
      </c>
      <c r="BM115" t="s">
        <v>556</v>
      </c>
      <c r="BT115" t="s">
        <v>556</v>
      </c>
    </row>
    <row r="116" spans="1:72">
      <c r="A116" t="s">
        <v>2466</v>
      </c>
      <c r="B116" t="s">
        <v>2467</v>
      </c>
      <c r="C116" t="s">
        <v>2430</v>
      </c>
      <c r="D116" t="s">
        <v>530</v>
      </c>
      <c r="E116" t="s">
        <v>531</v>
      </c>
      <c r="F116" t="s">
        <v>2431</v>
      </c>
      <c r="G116" t="s">
        <v>533</v>
      </c>
      <c r="H116" t="s">
        <v>2468</v>
      </c>
      <c r="I116" t="s">
        <v>2469</v>
      </c>
      <c r="J116" t="s">
        <v>2470</v>
      </c>
      <c r="K116" t="s">
        <v>2471</v>
      </c>
      <c r="L116" t="s">
        <v>2472</v>
      </c>
      <c r="M116" t="s">
        <v>2473</v>
      </c>
      <c r="N116" t="s">
        <v>859</v>
      </c>
      <c r="O116" t="s">
        <v>541</v>
      </c>
      <c r="P116" t="s">
        <v>598</v>
      </c>
      <c r="Q116" t="s">
        <v>541</v>
      </c>
      <c r="R116" t="s">
        <v>543</v>
      </c>
      <c r="S116" t="s">
        <v>541</v>
      </c>
      <c r="T116" t="s">
        <v>543</v>
      </c>
      <c r="U116" t="s">
        <v>541</v>
      </c>
      <c r="V116" t="s">
        <v>543</v>
      </c>
      <c r="W116" t="s">
        <v>2474</v>
      </c>
      <c r="X116" t="s">
        <v>2475</v>
      </c>
      <c r="Y116" t="s">
        <v>1295</v>
      </c>
      <c r="Z116" t="s">
        <v>2476</v>
      </c>
      <c r="AA116" t="s">
        <v>2477</v>
      </c>
      <c r="AB116" t="s">
        <v>1992</v>
      </c>
      <c r="AC116" t="s">
        <v>2478</v>
      </c>
      <c r="AD116" t="s">
        <v>2479</v>
      </c>
      <c r="AE116" t="s">
        <v>1019</v>
      </c>
      <c r="AF116" t="s">
        <v>533</v>
      </c>
      <c r="AG116" t="s">
        <v>1982</v>
      </c>
      <c r="AH116" t="s">
        <v>549</v>
      </c>
      <c r="AI116" t="s">
        <v>879</v>
      </c>
      <c r="AJ116" t="s">
        <v>2446</v>
      </c>
      <c r="AK116" t="s">
        <v>556</v>
      </c>
      <c r="AR116" t="s">
        <v>556</v>
      </c>
      <c r="AY116" t="s">
        <v>556</v>
      </c>
      <c r="BF116" t="s">
        <v>556</v>
      </c>
      <c r="BM116" t="s">
        <v>556</v>
      </c>
      <c r="BT116" t="s">
        <v>556</v>
      </c>
    </row>
    <row r="117" spans="1:72">
      <c r="A117" t="s">
        <v>2480</v>
      </c>
      <c r="B117" t="s">
        <v>2481</v>
      </c>
      <c r="C117" t="s">
        <v>2482</v>
      </c>
      <c r="D117" t="s">
        <v>530</v>
      </c>
      <c r="E117" t="s">
        <v>531</v>
      </c>
      <c r="F117" t="s">
        <v>1678</v>
      </c>
      <c r="G117" t="s">
        <v>533</v>
      </c>
      <c r="H117" t="s">
        <v>2483</v>
      </c>
      <c r="I117" t="s">
        <v>2484</v>
      </c>
      <c r="J117" t="s">
        <v>2485</v>
      </c>
      <c r="K117" t="s">
        <v>2486</v>
      </c>
      <c r="L117" t="s">
        <v>551</v>
      </c>
      <c r="M117" t="s">
        <v>551</v>
      </c>
      <c r="N117" t="s">
        <v>540</v>
      </c>
      <c r="O117" t="s">
        <v>541</v>
      </c>
      <c r="P117" t="s">
        <v>543</v>
      </c>
      <c r="Q117" t="s">
        <v>541</v>
      </c>
      <c r="R117" t="s">
        <v>543</v>
      </c>
      <c r="S117" t="s">
        <v>541</v>
      </c>
      <c r="T117" t="s">
        <v>543</v>
      </c>
      <c r="U117" t="s">
        <v>541</v>
      </c>
      <c r="V117" t="s">
        <v>543</v>
      </c>
      <c r="W117" t="s">
        <v>2487</v>
      </c>
      <c r="X117" t="s">
        <v>2488</v>
      </c>
      <c r="Y117" t="s">
        <v>533</v>
      </c>
      <c r="Z117" t="s">
        <v>2489</v>
      </c>
      <c r="AA117" t="s">
        <v>2490</v>
      </c>
      <c r="AB117" t="s">
        <v>1678</v>
      </c>
      <c r="AC117" t="s">
        <v>698</v>
      </c>
      <c r="AD117" t="s">
        <v>2491</v>
      </c>
      <c r="AE117" t="s">
        <v>1019</v>
      </c>
      <c r="AF117" t="s">
        <v>533</v>
      </c>
      <c r="AG117" t="s">
        <v>1020</v>
      </c>
      <c r="AH117" t="s">
        <v>549</v>
      </c>
      <c r="AI117" t="s">
        <v>879</v>
      </c>
      <c r="AJ117" t="s">
        <v>698</v>
      </c>
    </row>
    <row r="118" spans="1:72">
      <c r="A118" t="s">
        <v>2492</v>
      </c>
      <c r="B118" t="s">
        <v>2493</v>
      </c>
      <c r="C118" t="s">
        <v>2482</v>
      </c>
      <c r="D118" t="s">
        <v>559</v>
      </c>
      <c r="E118" t="s">
        <v>531</v>
      </c>
      <c r="F118" t="s">
        <v>2494</v>
      </c>
      <c r="G118" t="s">
        <v>561</v>
      </c>
      <c r="H118" t="s">
        <v>2495</v>
      </c>
      <c r="I118" t="s">
        <v>2496</v>
      </c>
      <c r="J118" t="s">
        <v>2497</v>
      </c>
      <c r="K118" t="s">
        <v>2498</v>
      </c>
      <c r="L118" t="s">
        <v>2499</v>
      </c>
      <c r="M118" t="s">
        <v>2500</v>
      </c>
      <c r="N118" t="s">
        <v>667</v>
      </c>
      <c r="O118" t="s">
        <v>541</v>
      </c>
      <c r="P118" t="s">
        <v>2501</v>
      </c>
      <c r="Q118" t="s">
        <v>541</v>
      </c>
      <c r="R118" t="s">
        <v>598</v>
      </c>
      <c r="S118" t="s">
        <v>541</v>
      </c>
      <c r="T118" t="s">
        <v>598</v>
      </c>
      <c r="U118" t="s">
        <v>541</v>
      </c>
      <c r="V118" t="s">
        <v>598</v>
      </c>
      <c r="W118" t="s">
        <v>2502</v>
      </c>
      <c r="X118" t="s">
        <v>2503</v>
      </c>
      <c r="Y118" t="s">
        <v>561</v>
      </c>
      <c r="Z118" t="s">
        <v>2504</v>
      </c>
      <c r="AA118" t="s">
        <v>2505</v>
      </c>
      <c r="AB118" t="s">
        <v>1678</v>
      </c>
      <c r="AC118" t="s">
        <v>2506</v>
      </c>
      <c r="AD118" t="s">
        <v>2507</v>
      </c>
      <c r="AE118" t="s">
        <v>2508</v>
      </c>
      <c r="AF118" t="s">
        <v>561</v>
      </c>
      <c r="AG118" t="s">
        <v>2509</v>
      </c>
      <c r="AH118" t="s">
        <v>2505</v>
      </c>
      <c r="AI118" t="s">
        <v>1678</v>
      </c>
      <c r="AJ118" t="s">
        <v>2510</v>
      </c>
    </row>
    <row r="119" spans="1:72">
      <c r="A119" t="s">
        <v>2511</v>
      </c>
      <c r="B119" t="s">
        <v>2512</v>
      </c>
      <c r="C119" t="s">
        <v>2482</v>
      </c>
      <c r="D119" t="s">
        <v>2513</v>
      </c>
      <c r="E119" t="s">
        <v>531</v>
      </c>
      <c r="F119" t="s">
        <v>2514</v>
      </c>
      <c r="G119" t="s">
        <v>533</v>
      </c>
      <c r="H119" t="s">
        <v>2515</v>
      </c>
      <c r="I119" t="s">
        <v>2516</v>
      </c>
      <c r="J119" t="s">
        <v>2517</v>
      </c>
      <c r="K119" t="s">
        <v>2518</v>
      </c>
      <c r="L119" t="s">
        <v>551</v>
      </c>
      <c r="M119" t="s">
        <v>2519</v>
      </c>
      <c r="N119" t="s">
        <v>540</v>
      </c>
      <c r="O119" t="s">
        <v>541</v>
      </c>
      <c r="P119" t="s">
        <v>543</v>
      </c>
      <c r="Q119" t="s">
        <v>541</v>
      </c>
      <c r="R119" t="s">
        <v>543</v>
      </c>
      <c r="S119" t="s">
        <v>541</v>
      </c>
      <c r="T119" t="s">
        <v>543</v>
      </c>
      <c r="U119" t="s">
        <v>541</v>
      </c>
      <c r="V119" t="s">
        <v>543</v>
      </c>
      <c r="W119" t="s">
        <v>2520</v>
      </c>
      <c r="X119" t="s">
        <v>2521</v>
      </c>
      <c r="Y119" t="s">
        <v>533</v>
      </c>
      <c r="Z119" t="s">
        <v>2522</v>
      </c>
      <c r="AA119" t="s">
        <v>2490</v>
      </c>
      <c r="AB119" t="s">
        <v>2523</v>
      </c>
      <c r="AC119" t="s">
        <v>698</v>
      </c>
      <c r="AD119" t="s">
        <v>2524</v>
      </c>
      <c r="AE119" t="s">
        <v>2525</v>
      </c>
      <c r="AF119" t="s">
        <v>533</v>
      </c>
      <c r="AG119" t="s">
        <v>2526</v>
      </c>
      <c r="AH119" t="s">
        <v>2527</v>
      </c>
      <c r="AI119" t="s">
        <v>2523</v>
      </c>
      <c r="AJ119" t="s">
        <v>698</v>
      </c>
    </row>
    <row r="120" spans="1:72">
      <c r="A120" t="s">
        <v>2528</v>
      </c>
      <c r="B120" t="s">
        <v>2529</v>
      </c>
      <c r="C120" t="s">
        <v>2482</v>
      </c>
      <c r="D120" t="s">
        <v>559</v>
      </c>
      <c r="E120" t="s">
        <v>531</v>
      </c>
      <c r="F120" t="s">
        <v>2530</v>
      </c>
      <c r="G120" t="s">
        <v>561</v>
      </c>
      <c r="H120" t="s">
        <v>2531</v>
      </c>
      <c r="I120" t="s">
        <v>2532</v>
      </c>
      <c r="J120" t="s">
        <v>2533</v>
      </c>
      <c r="K120" t="s">
        <v>2534</v>
      </c>
      <c r="L120" t="s">
        <v>2535</v>
      </c>
      <c r="M120" t="s">
        <v>2536</v>
      </c>
      <c r="N120" t="s">
        <v>568</v>
      </c>
      <c r="O120" t="s">
        <v>541</v>
      </c>
      <c r="P120" t="s">
        <v>598</v>
      </c>
      <c r="Q120" t="s">
        <v>541</v>
      </c>
      <c r="R120" t="s">
        <v>598</v>
      </c>
      <c r="S120" t="s">
        <v>541</v>
      </c>
      <c r="T120" t="s">
        <v>598</v>
      </c>
      <c r="U120" t="s">
        <v>541</v>
      </c>
      <c r="V120" t="s">
        <v>598</v>
      </c>
      <c r="W120" t="s">
        <v>2537</v>
      </c>
      <c r="X120" t="s">
        <v>2538</v>
      </c>
      <c r="Y120" t="s">
        <v>561</v>
      </c>
      <c r="Z120" t="s">
        <v>2539</v>
      </c>
      <c r="AA120" t="s">
        <v>2540</v>
      </c>
      <c r="AB120" t="s">
        <v>2541</v>
      </c>
      <c r="AC120" t="s">
        <v>551</v>
      </c>
      <c r="AD120" t="s">
        <v>2542</v>
      </c>
      <c r="AE120" t="s">
        <v>2543</v>
      </c>
      <c r="AF120" t="s">
        <v>561</v>
      </c>
      <c r="AG120" t="s">
        <v>2544</v>
      </c>
      <c r="AH120" t="s">
        <v>2545</v>
      </c>
      <c r="AI120" t="s">
        <v>2530</v>
      </c>
      <c r="AJ120" t="s">
        <v>2546</v>
      </c>
      <c r="AK120" t="s">
        <v>556</v>
      </c>
      <c r="AR120" t="s">
        <v>556</v>
      </c>
      <c r="AY120" t="s">
        <v>556</v>
      </c>
      <c r="BF120" t="s">
        <v>556</v>
      </c>
      <c r="BM120" t="s">
        <v>556</v>
      </c>
      <c r="BT120" t="s">
        <v>556</v>
      </c>
    </row>
    <row r="121" spans="1:72">
      <c r="A121" t="s">
        <v>2547</v>
      </c>
      <c r="B121" t="s">
        <v>2548</v>
      </c>
      <c r="C121" t="s">
        <v>2482</v>
      </c>
      <c r="D121" t="s">
        <v>2513</v>
      </c>
      <c r="E121" t="s">
        <v>531</v>
      </c>
      <c r="F121" t="s">
        <v>2548</v>
      </c>
      <c r="G121" t="s">
        <v>533</v>
      </c>
      <c r="H121" t="s">
        <v>2549</v>
      </c>
      <c r="I121" t="s">
        <v>2550</v>
      </c>
      <c r="J121" t="s">
        <v>2551</v>
      </c>
      <c r="K121" t="s">
        <v>2552</v>
      </c>
      <c r="L121" t="s">
        <v>698</v>
      </c>
      <c r="M121" t="s">
        <v>2553</v>
      </c>
      <c r="N121" t="s">
        <v>540</v>
      </c>
      <c r="O121" t="s">
        <v>541</v>
      </c>
      <c r="P121" t="s">
        <v>543</v>
      </c>
      <c r="Q121" t="s">
        <v>541</v>
      </c>
      <c r="R121" t="s">
        <v>543</v>
      </c>
      <c r="S121" t="s">
        <v>541</v>
      </c>
      <c r="T121" t="s">
        <v>543</v>
      </c>
      <c r="U121" t="s">
        <v>541</v>
      </c>
      <c r="V121" t="s">
        <v>543</v>
      </c>
      <c r="W121" t="s">
        <v>2554</v>
      </c>
      <c r="X121" t="s">
        <v>2555</v>
      </c>
      <c r="Y121" t="s">
        <v>533</v>
      </c>
      <c r="Z121" t="s">
        <v>2556</v>
      </c>
      <c r="AA121" t="s">
        <v>2490</v>
      </c>
      <c r="AB121" t="s">
        <v>2523</v>
      </c>
      <c r="AC121" t="s">
        <v>698</v>
      </c>
      <c r="AD121" t="s">
        <v>2557</v>
      </c>
      <c r="AE121" t="s">
        <v>2525</v>
      </c>
      <c r="AF121" t="s">
        <v>533</v>
      </c>
      <c r="AG121" t="s">
        <v>2526</v>
      </c>
      <c r="AH121" t="s">
        <v>2527</v>
      </c>
      <c r="AI121" t="s">
        <v>2523</v>
      </c>
      <c r="AJ121" t="s">
        <v>698</v>
      </c>
    </row>
    <row r="122" spans="1:72">
      <c r="A122" t="s">
        <v>2558</v>
      </c>
      <c r="B122" t="s">
        <v>2559</v>
      </c>
      <c r="C122" t="s">
        <v>2482</v>
      </c>
      <c r="D122" t="s">
        <v>559</v>
      </c>
      <c r="E122" t="s">
        <v>531</v>
      </c>
      <c r="F122" t="s">
        <v>2560</v>
      </c>
      <c r="G122" t="s">
        <v>561</v>
      </c>
      <c r="H122" t="s">
        <v>2561</v>
      </c>
      <c r="I122" t="s">
        <v>2562</v>
      </c>
      <c r="J122" t="s">
        <v>2563</v>
      </c>
      <c r="K122" t="s">
        <v>2552</v>
      </c>
      <c r="L122" t="s">
        <v>2535</v>
      </c>
      <c r="M122" t="s">
        <v>2564</v>
      </c>
      <c r="N122" t="s">
        <v>568</v>
      </c>
      <c r="O122" t="s">
        <v>541</v>
      </c>
      <c r="P122" t="s">
        <v>598</v>
      </c>
      <c r="Q122" t="s">
        <v>541</v>
      </c>
      <c r="R122" t="s">
        <v>543</v>
      </c>
      <c r="S122" t="s">
        <v>541</v>
      </c>
      <c r="T122" t="s">
        <v>543</v>
      </c>
      <c r="U122" t="s">
        <v>541</v>
      </c>
      <c r="V122" t="s">
        <v>543</v>
      </c>
      <c r="W122" t="s">
        <v>2565</v>
      </c>
      <c r="X122" t="s">
        <v>2563</v>
      </c>
      <c r="Y122" t="s">
        <v>561</v>
      </c>
      <c r="Z122" t="s">
        <v>2566</v>
      </c>
      <c r="AA122" t="s">
        <v>2567</v>
      </c>
      <c r="AB122" t="s">
        <v>2560</v>
      </c>
      <c r="AC122" t="s">
        <v>2568</v>
      </c>
    </row>
    <row r="123" spans="1:72">
      <c r="A123" t="s">
        <v>2569</v>
      </c>
      <c r="B123" t="s">
        <v>2570</v>
      </c>
      <c r="C123" t="s">
        <v>2482</v>
      </c>
      <c r="D123" t="s">
        <v>530</v>
      </c>
      <c r="E123" t="s">
        <v>531</v>
      </c>
      <c r="F123" t="s">
        <v>2571</v>
      </c>
      <c r="G123" t="s">
        <v>533</v>
      </c>
      <c r="I123" t="s">
        <v>2572</v>
      </c>
      <c r="J123" t="s">
        <v>2573</v>
      </c>
      <c r="K123" t="s">
        <v>2552</v>
      </c>
      <c r="L123" t="s">
        <v>698</v>
      </c>
      <c r="M123" t="s">
        <v>2553</v>
      </c>
      <c r="N123" t="s">
        <v>540</v>
      </c>
      <c r="O123" t="s">
        <v>541</v>
      </c>
      <c r="P123" t="s">
        <v>543</v>
      </c>
      <c r="Q123" t="s">
        <v>541</v>
      </c>
      <c r="R123" t="s">
        <v>543</v>
      </c>
      <c r="S123" t="s">
        <v>541</v>
      </c>
      <c r="T123" t="s">
        <v>543</v>
      </c>
      <c r="U123" t="s">
        <v>541</v>
      </c>
      <c r="V123" t="s">
        <v>543</v>
      </c>
      <c r="W123" t="s">
        <v>2574</v>
      </c>
      <c r="X123" t="s">
        <v>2575</v>
      </c>
      <c r="Y123" t="s">
        <v>533</v>
      </c>
      <c r="Z123" t="s">
        <v>2576</v>
      </c>
      <c r="AA123" t="s">
        <v>2490</v>
      </c>
      <c r="AB123" t="s">
        <v>1678</v>
      </c>
      <c r="AC123" t="s">
        <v>698</v>
      </c>
      <c r="AD123" t="s">
        <v>2577</v>
      </c>
      <c r="AE123" t="s">
        <v>2578</v>
      </c>
      <c r="AF123" t="s">
        <v>533</v>
      </c>
      <c r="AG123" t="s">
        <v>2579</v>
      </c>
      <c r="AH123" t="s">
        <v>1300</v>
      </c>
      <c r="AI123" t="s">
        <v>879</v>
      </c>
      <c r="AJ123" t="s">
        <v>698</v>
      </c>
    </row>
    <row r="124" spans="1:72">
      <c r="A124" t="s">
        <v>2580</v>
      </c>
      <c r="B124" t="s">
        <v>2581</v>
      </c>
      <c r="C124" t="s">
        <v>2482</v>
      </c>
      <c r="D124" t="s">
        <v>530</v>
      </c>
      <c r="E124" t="s">
        <v>531</v>
      </c>
      <c r="F124" t="s">
        <v>532</v>
      </c>
      <c r="G124" t="s">
        <v>533</v>
      </c>
      <c r="H124" t="s">
        <v>2582</v>
      </c>
      <c r="I124" t="s">
        <v>2583</v>
      </c>
      <c r="J124" t="s">
        <v>2584</v>
      </c>
      <c r="K124" t="s">
        <v>2585</v>
      </c>
      <c r="L124" t="s">
        <v>551</v>
      </c>
      <c r="M124" t="s">
        <v>2586</v>
      </c>
      <c r="N124" t="s">
        <v>859</v>
      </c>
      <c r="O124" t="s">
        <v>541</v>
      </c>
      <c r="P124" t="s">
        <v>543</v>
      </c>
      <c r="Q124" t="s">
        <v>541</v>
      </c>
      <c r="R124" t="s">
        <v>543</v>
      </c>
      <c r="S124" t="s">
        <v>541</v>
      </c>
      <c r="T124" t="s">
        <v>543</v>
      </c>
      <c r="U124" t="s">
        <v>541</v>
      </c>
      <c r="V124" t="s">
        <v>543</v>
      </c>
      <c r="W124" t="s">
        <v>2587</v>
      </c>
      <c r="X124" t="s">
        <v>2588</v>
      </c>
      <c r="Y124" t="s">
        <v>533</v>
      </c>
      <c r="Z124" t="s">
        <v>2589</v>
      </c>
      <c r="AA124" t="s">
        <v>2590</v>
      </c>
      <c r="AB124" t="s">
        <v>658</v>
      </c>
      <c r="AC124" t="s">
        <v>2591</v>
      </c>
      <c r="AD124" t="s">
        <v>2592</v>
      </c>
      <c r="AE124" t="s">
        <v>2593</v>
      </c>
      <c r="AF124" t="s">
        <v>533</v>
      </c>
      <c r="AG124" t="s">
        <v>2594</v>
      </c>
      <c r="AH124" t="s">
        <v>549</v>
      </c>
      <c r="AI124" t="s">
        <v>550</v>
      </c>
      <c r="AJ124" t="s">
        <v>2595</v>
      </c>
      <c r="AK124" t="s">
        <v>556</v>
      </c>
      <c r="AR124" t="s">
        <v>556</v>
      </c>
      <c r="AY124" t="s">
        <v>556</v>
      </c>
      <c r="BF124" t="s">
        <v>556</v>
      </c>
      <c r="BM124" t="s">
        <v>556</v>
      </c>
      <c r="BT124" t="s">
        <v>556</v>
      </c>
    </row>
    <row r="125" spans="1:72">
      <c r="A125" t="s">
        <v>2596</v>
      </c>
      <c r="B125" t="s">
        <v>2597</v>
      </c>
      <c r="C125" t="s">
        <v>2598</v>
      </c>
      <c r="D125" t="s">
        <v>530</v>
      </c>
      <c r="E125" t="s">
        <v>531</v>
      </c>
      <c r="F125" t="s">
        <v>2599</v>
      </c>
      <c r="G125" t="s">
        <v>533</v>
      </c>
      <c r="H125" t="s">
        <v>2600</v>
      </c>
      <c r="I125" t="s">
        <v>2601</v>
      </c>
      <c r="J125" t="s">
        <v>2602</v>
      </c>
      <c r="K125" t="s">
        <v>2518</v>
      </c>
      <c r="L125" t="s">
        <v>2603</v>
      </c>
      <c r="M125" t="s">
        <v>698</v>
      </c>
      <c r="N125" t="s">
        <v>568</v>
      </c>
      <c r="O125" t="s">
        <v>541</v>
      </c>
      <c r="P125" t="s">
        <v>598</v>
      </c>
      <c r="Q125" t="s">
        <v>541</v>
      </c>
      <c r="R125" t="s">
        <v>543</v>
      </c>
      <c r="S125" t="s">
        <v>544</v>
      </c>
      <c r="T125" t="s">
        <v>545</v>
      </c>
      <c r="U125" t="s">
        <v>541</v>
      </c>
      <c r="V125" t="s">
        <v>543</v>
      </c>
      <c r="W125" t="s">
        <v>2604</v>
      </c>
      <c r="X125" t="s">
        <v>2605</v>
      </c>
      <c r="Y125" t="s">
        <v>533</v>
      </c>
      <c r="Z125" t="s">
        <v>2606</v>
      </c>
      <c r="AA125" t="s">
        <v>2607</v>
      </c>
      <c r="AB125" t="s">
        <v>1678</v>
      </c>
      <c r="AC125" t="s">
        <v>698</v>
      </c>
      <c r="AD125" t="s">
        <v>2608</v>
      </c>
      <c r="AE125" t="s">
        <v>2609</v>
      </c>
      <c r="AF125" t="s">
        <v>533</v>
      </c>
      <c r="AG125" t="s">
        <v>2610</v>
      </c>
      <c r="AH125" t="s">
        <v>2607</v>
      </c>
      <c r="AI125" t="s">
        <v>1678</v>
      </c>
      <c r="AJ125" t="s">
        <v>2611</v>
      </c>
    </row>
    <row r="126" spans="1:72">
      <c r="A126" t="s">
        <v>2612</v>
      </c>
      <c r="B126" t="s">
        <v>2613</v>
      </c>
      <c r="C126" t="s">
        <v>2598</v>
      </c>
      <c r="D126" t="s">
        <v>559</v>
      </c>
      <c r="E126" t="s">
        <v>531</v>
      </c>
      <c r="F126" t="s">
        <v>2599</v>
      </c>
      <c r="G126" t="s">
        <v>561</v>
      </c>
      <c r="H126" t="s">
        <v>2614</v>
      </c>
      <c r="I126" t="s">
        <v>2615</v>
      </c>
      <c r="J126" t="s">
        <v>2616</v>
      </c>
      <c r="K126" t="s">
        <v>2617</v>
      </c>
      <c r="L126" t="s">
        <v>2618</v>
      </c>
      <c r="M126" t="s">
        <v>2619</v>
      </c>
      <c r="N126" t="s">
        <v>568</v>
      </c>
      <c r="O126" t="s">
        <v>541</v>
      </c>
      <c r="P126" t="s">
        <v>598</v>
      </c>
      <c r="Q126" t="s">
        <v>541</v>
      </c>
      <c r="R126" t="s">
        <v>543</v>
      </c>
      <c r="S126" t="s">
        <v>544</v>
      </c>
      <c r="T126" t="s">
        <v>545</v>
      </c>
      <c r="U126" t="s">
        <v>541</v>
      </c>
      <c r="V126" t="s">
        <v>543</v>
      </c>
      <c r="W126" t="s">
        <v>2620</v>
      </c>
      <c r="X126" t="s">
        <v>2605</v>
      </c>
      <c r="Y126" t="s">
        <v>561</v>
      </c>
      <c r="Z126" t="s">
        <v>2606</v>
      </c>
      <c r="AA126" t="s">
        <v>2607</v>
      </c>
      <c r="AB126" t="s">
        <v>1678</v>
      </c>
      <c r="AC126" t="s">
        <v>2621</v>
      </c>
      <c r="AD126" t="s">
        <v>2622</v>
      </c>
      <c r="AE126" t="s">
        <v>2623</v>
      </c>
      <c r="AF126" t="s">
        <v>561</v>
      </c>
      <c r="AG126" t="s">
        <v>2624</v>
      </c>
      <c r="AH126" t="s">
        <v>2625</v>
      </c>
      <c r="AI126" t="s">
        <v>1678</v>
      </c>
      <c r="AJ126" t="s">
        <v>2626</v>
      </c>
    </row>
    <row r="127" spans="1:72">
      <c r="A127" t="s">
        <v>2627</v>
      </c>
      <c r="B127" t="s">
        <v>2628</v>
      </c>
      <c r="C127" t="s">
        <v>2598</v>
      </c>
      <c r="D127" t="s">
        <v>559</v>
      </c>
      <c r="E127" t="s">
        <v>531</v>
      </c>
      <c r="F127" t="s">
        <v>2629</v>
      </c>
      <c r="G127" t="s">
        <v>561</v>
      </c>
      <c r="H127" t="s">
        <v>2630</v>
      </c>
      <c r="I127" t="s">
        <v>2631</v>
      </c>
      <c r="J127" t="s">
        <v>2632</v>
      </c>
      <c r="K127" t="s">
        <v>2633</v>
      </c>
      <c r="L127" t="s">
        <v>2634</v>
      </c>
      <c r="M127" t="s">
        <v>2635</v>
      </c>
      <c r="N127" t="s">
        <v>568</v>
      </c>
      <c r="O127" t="s">
        <v>541</v>
      </c>
      <c r="P127" t="s">
        <v>542</v>
      </c>
      <c r="Q127" t="s">
        <v>541</v>
      </c>
      <c r="R127" t="s">
        <v>598</v>
      </c>
      <c r="S127" t="s">
        <v>541</v>
      </c>
      <c r="T127" t="s">
        <v>598</v>
      </c>
      <c r="U127" t="s">
        <v>541</v>
      </c>
      <c r="V127" t="s">
        <v>598</v>
      </c>
      <c r="W127" t="s">
        <v>2636</v>
      </c>
      <c r="X127" t="s">
        <v>2637</v>
      </c>
      <c r="Y127" t="s">
        <v>561</v>
      </c>
      <c r="Z127" t="s">
        <v>2638</v>
      </c>
      <c r="AA127" t="s">
        <v>2639</v>
      </c>
      <c r="AB127" t="s">
        <v>1678</v>
      </c>
      <c r="AC127" t="s">
        <v>2640</v>
      </c>
      <c r="AD127" t="s">
        <v>2641</v>
      </c>
      <c r="AE127" t="s">
        <v>2642</v>
      </c>
      <c r="AF127" t="s">
        <v>561</v>
      </c>
      <c r="AG127" t="s">
        <v>2643</v>
      </c>
      <c r="AH127" t="s">
        <v>2625</v>
      </c>
      <c r="AI127" t="s">
        <v>1678</v>
      </c>
      <c r="AJ127" t="s">
        <v>2644</v>
      </c>
      <c r="AK127" t="s">
        <v>556</v>
      </c>
      <c r="AR127" t="s">
        <v>556</v>
      </c>
      <c r="AY127" t="s">
        <v>556</v>
      </c>
      <c r="BF127" t="s">
        <v>556</v>
      </c>
      <c r="BM127" t="s">
        <v>556</v>
      </c>
      <c r="BT127" t="s">
        <v>556</v>
      </c>
    </row>
    <row r="128" spans="1:72">
      <c r="A128" t="s">
        <v>2645</v>
      </c>
      <c r="B128" t="s">
        <v>2646</v>
      </c>
      <c r="C128" t="s">
        <v>2598</v>
      </c>
      <c r="D128" t="s">
        <v>530</v>
      </c>
      <c r="E128" t="s">
        <v>531</v>
      </c>
      <c r="F128" t="s">
        <v>2647</v>
      </c>
      <c r="G128" t="s">
        <v>533</v>
      </c>
      <c r="H128" t="s">
        <v>2648</v>
      </c>
      <c r="I128" t="s">
        <v>2649</v>
      </c>
      <c r="J128" t="s">
        <v>2650</v>
      </c>
      <c r="K128" t="s">
        <v>2486</v>
      </c>
      <c r="L128" t="s">
        <v>2651</v>
      </c>
      <c r="M128" t="s">
        <v>551</v>
      </c>
      <c r="N128" t="s">
        <v>667</v>
      </c>
      <c r="O128" t="s">
        <v>541</v>
      </c>
      <c r="P128" t="s">
        <v>2652</v>
      </c>
      <c r="Q128" t="s">
        <v>541</v>
      </c>
      <c r="R128" t="s">
        <v>543</v>
      </c>
      <c r="S128" t="s">
        <v>544</v>
      </c>
      <c r="T128" t="s">
        <v>545</v>
      </c>
      <c r="U128" t="s">
        <v>541</v>
      </c>
      <c r="V128" t="s">
        <v>543</v>
      </c>
      <c r="W128" t="s">
        <v>2653</v>
      </c>
      <c r="X128" t="s">
        <v>2654</v>
      </c>
      <c r="Y128" t="s">
        <v>533</v>
      </c>
      <c r="Z128" t="s">
        <v>2649</v>
      </c>
      <c r="AA128" t="s">
        <v>2655</v>
      </c>
      <c r="AB128" t="s">
        <v>1678</v>
      </c>
      <c r="AC128" t="s">
        <v>2656</v>
      </c>
      <c r="AD128" t="s">
        <v>2657</v>
      </c>
      <c r="AE128" t="s">
        <v>1019</v>
      </c>
      <c r="AF128" t="s">
        <v>533</v>
      </c>
      <c r="AG128" t="s">
        <v>1020</v>
      </c>
      <c r="AH128" t="s">
        <v>1300</v>
      </c>
      <c r="AI128" t="s">
        <v>879</v>
      </c>
      <c r="AJ128" t="s">
        <v>698</v>
      </c>
    </row>
    <row r="129" spans="1:72">
      <c r="A129" t="s">
        <v>2658</v>
      </c>
      <c r="B129" t="s">
        <v>2659</v>
      </c>
      <c r="C129" t="s">
        <v>2598</v>
      </c>
      <c r="D129" t="s">
        <v>530</v>
      </c>
      <c r="E129" t="s">
        <v>531</v>
      </c>
      <c r="F129" t="s">
        <v>2660</v>
      </c>
      <c r="G129" t="s">
        <v>533</v>
      </c>
      <c r="H129" t="s">
        <v>2661</v>
      </c>
      <c r="I129" t="s">
        <v>2662</v>
      </c>
      <c r="J129" t="s">
        <v>2663</v>
      </c>
      <c r="K129" t="s">
        <v>2518</v>
      </c>
      <c r="L129" t="s">
        <v>698</v>
      </c>
      <c r="M129" t="s">
        <v>698</v>
      </c>
      <c r="N129" t="s">
        <v>859</v>
      </c>
      <c r="O129" t="s">
        <v>2664</v>
      </c>
      <c r="P129" t="s">
        <v>543</v>
      </c>
      <c r="Q129" t="s">
        <v>541</v>
      </c>
      <c r="R129" t="s">
        <v>543</v>
      </c>
      <c r="S129" t="s">
        <v>544</v>
      </c>
      <c r="T129" t="s">
        <v>545</v>
      </c>
      <c r="U129" t="s">
        <v>541</v>
      </c>
      <c r="V129" t="s">
        <v>543</v>
      </c>
      <c r="W129" t="s">
        <v>2665</v>
      </c>
      <c r="X129" t="s">
        <v>2666</v>
      </c>
      <c r="Y129" t="s">
        <v>533</v>
      </c>
      <c r="Z129" t="s">
        <v>2667</v>
      </c>
      <c r="AA129" t="s">
        <v>2668</v>
      </c>
      <c r="AB129" t="s">
        <v>2669</v>
      </c>
      <c r="AD129" t="s">
        <v>2670</v>
      </c>
      <c r="AE129" t="s">
        <v>2671</v>
      </c>
      <c r="AF129" t="s">
        <v>533</v>
      </c>
      <c r="AG129" t="s">
        <v>2672</v>
      </c>
      <c r="AH129" t="s">
        <v>2668</v>
      </c>
      <c r="AI129" t="s">
        <v>2673</v>
      </c>
      <c r="AJ129" t="s">
        <v>698</v>
      </c>
    </row>
    <row r="130" spans="1:72">
      <c r="A130" t="s">
        <v>2674</v>
      </c>
      <c r="B130" t="s">
        <v>2675</v>
      </c>
      <c r="C130" t="s">
        <v>2598</v>
      </c>
      <c r="D130" t="s">
        <v>559</v>
      </c>
      <c r="E130" t="s">
        <v>531</v>
      </c>
      <c r="F130" t="s">
        <v>2660</v>
      </c>
      <c r="G130" t="s">
        <v>533</v>
      </c>
      <c r="H130" t="s">
        <v>2676</v>
      </c>
      <c r="I130" t="s">
        <v>2677</v>
      </c>
      <c r="J130" t="s">
        <v>2678</v>
      </c>
      <c r="K130" t="s">
        <v>2518</v>
      </c>
      <c r="L130" t="s">
        <v>2679</v>
      </c>
      <c r="M130" t="s">
        <v>698</v>
      </c>
      <c r="N130" t="s">
        <v>568</v>
      </c>
      <c r="O130" t="s">
        <v>2664</v>
      </c>
      <c r="P130" t="s">
        <v>543</v>
      </c>
      <c r="Q130" t="s">
        <v>541</v>
      </c>
      <c r="R130" t="s">
        <v>543</v>
      </c>
      <c r="S130" t="s">
        <v>544</v>
      </c>
      <c r="T130" t="s">
        <v>545</v>
      </c>
      <c r="U130" t="s">
        <v>544</v>
      </c>
      <c r="V130" t="s">
        <v>545</v>
      </c>
      <c r="W130" t="s">
        <v>2680</v>
      </c>
      <c r="X130" t="s">
        <v>2681</v>
      </c>
      <c r="Y130" t="s">
        <v>533</v>
      </c>
      <c r="Z130" t="s">
        <v>2682</v>
      </c>
      <c r="AA130" t="s">
        <v>2668</v>
      </c>
      <c r="AB130" t="s">
        <v>2683</v>
      </c>
      <c r="AC130" t="s">
        <v>2684</v>
      </c>
      <c r="AD130" t="s">
        <v>2685</v>
      </c>
      <c r="AE130" t="s">
        <v>2686</v>
      </c>
      <c r="AF130" t="s">
        <v>533</v>
      </c>
      <c r="AG130" t="s">
        <v>2687</v>
      </c>
      <c r="AH130" t="s">
        <v>2668</v>
      </c>
      <c r="AI130" t="s">
        <v>2673</v>
      </c>
      <c r="AJ130" t="s">
        <v>2688</v>
      </c>
    </row>
    <row r="131" spans="1:72">
      <c r="A131" t="s">
        <v>2689</v>
      </c>
      <c r="B131" t="s">
        <v>2690</v>
      </c>
      <c r="C131" t="s">
        <v>2598</v>
      </c>
      <c r="D131" t="s">
        <v>559</v>
      </c>
      <c r="E131" t="s">
        <v>531</v>
      </c>
      <c r="F131" t="s">
        <v>2660</v>
      </c>
      <c r="G131" t="s">
        <v>533</v>
      </c>
      <c r="H131" t="s">
        <v>2691</v>
      </c>
      <c r="I131" t="s">
        <v>2692</v>
      </c>
      <c r="J131" t="s">
        <v>2693</v>
      </c>
      <c r="K131" t="s">
        <v>2518</v>
      </c>
      <c r="L131" t="s">
        <v>2679</v>
      </c>
      <c r="M131" t="s">
        <v>698</v>
      </c>
      <c r="N131" t="s">
        <v>568</v>
      </c>
      <c r="O131" t="s">
        <v>2664</v>
      </c>
      <c r="P131" t="s">
        <v>543</v>
      </c>
      <c r="Q131" t="s">
        <v>541</v>
      </c>
      <c r="R131" t="s">
        <v>543</v>
      </c>
      <c r="S131" t="s">
        <v>544</v>
      </c>
      <c r="T131" t="s">
        <v>545</v>
      </c>
      <c r="U131" t="s">
        <v>544</v>
      </c>
      <c r="V131" t="s">
        <v>545</v>
      </c>
      <c r="W131" t="s">
        <v>2694</v>
      </c>
      <c r="X131" t="s">
        <v>2695</v>
      </c>
      <c r="Y131" t="s">
        <v>533</v>
      </c>
      <c r="Z131" t="s">
        <v>2696</v>
      </c>
      <c r="AA131" t="s">
        <v>2668</v>
      </c>
      <c r="AB131" t="s">
        <v>2683</v>
      </c>
      <c r="AC131" t="s">
        <v>2697</v>
      </c>
      <c r="AD131" t="s">
        <v>2698</v>
      </c>
      <c r="AE131" t="s">
        <v>2686</v>
      </c>
      <c r="AF131" t="s">
        <v>533</v>
      </c>
      <c r="AG131" t="s">
        <v>2672</v>
      </c>
      <c r="AH131" t="s">
        <v>2668</v>
      </c>
      <c r="AI131" t="s">
        <v>2673</v>
      </c>
      <c r="AJ131" t="s">
        <v>2688</v>
      </c>
    </row>
    <row r="132" spans="1:72">
      <c r="A132" t="s">
        <v>2699</v>
      </c>
      <c r="B132" t="s">
        <v>2700</v>
      </c>
      <c r="C132" t="s">
        <v>2701</v>
      </c>
      <c r="D132" t="s">
        <v>530</v>
      </c>
      <c r="E132" t="s">
        <v>531</v>
      </c>
      <c r="F132" t="s">
        <v>2702</v>
      </c>
      <c r="G132" t="s">
        <v>533</v>
      </c>
      <c r="H132" t="s">
        <v>2703</v>
      </c>
      <c r="I132" t="s">
        <v>2704</v>
      </c>
      <c r="J132" t="s">
        <v>2705</v>
      </c>
      <c r="K132" t="s">
        <v>2706</v>
      </c>
      <c r="L132" t="s">
        <v>2707</v>
      </c>
      <c r="M132" t="s">
        <v>698</v>
      </c>
      <c r="N132" t="s">
        <v>540</v>
      </c>
      <c r="O132" t="s">
        <v>541</v>
      </c>
      <c r="P132" t="s">
        <v>543</v>
      </c>
      <c r="Q132" t="s">
        <v>541</v>
      </c>
      <c r="R132" t="s">
        <v>543</v>
      </c>
      <c r="S132" t="s">
        <v>544</v>
      </c>
      <c r="T132" t="s">
        <v>545</v>
      </c>
      <c r="U132" t="s">
        <v>541</v>
      </c>
      <c r="V132" t="s">
        <v>583</v>
      </c>
      <c r="W132" t="s">
        <v>2708</v>
      </c>
      <c r="X132" t="s">
        <v>2709</v>
      </c>
      <c r="Y132" t="s">
        <v>533</v>
      </c>
      <c r="Z132" t="s">
        <v>2710</v>
      </c>
      <c r="AA132" t="s">
        <v>2711</v>
      </c>
      <c r="AB132" t="s">
        <v>1678</v>
      </c>
      <c r="AD132" t="s">
        <v>2712</v>
      </c>
      <c r="AE132" t="s">
        <v>2713</v>
      </c>
      <c r="AF132" t="s">
        <v>533</v>
      </c>
      <c r="AG132" t="s">
        <v>2714</v>
      </c>
      <c r="AH132" t="s">
        <v>2715</v>
      </c>
      <c r="AI132" t="s">
        <v>2716</v>
      </c>
      <c r="AJ132" t="s">
        <v>698</v>
      </c>
    </row>
    <row r="133" spans="1:72" ht="15.75">
      <c r="A133" t="s">
        <v>2717</v>
      </c>
      <c r="B133" t="s">
        <v>2718</v>
      </c>
      <c r="C133" t="s">
        <v>2701</v>
      </c>
      <c r="D133" t="s">
        <v>559</v>
      </c>
      <c r="E133" t="s">
        <v>531</v>
      </c>
      <c r="F133" t="s">
        <v>928</v>
      </c>
      <c r="G133" t="s">
        <v>561</v>
      </c>
      <c r="H133" t="s">
        <v>2719</v>
      </c>
      <c r="I133" t="s">
        <v>2720</v>
      </c>
      <c r="J133" t="s">
        <v>2721</v>
      </c>
      <c r="K133" t="s">
        <v>2706</v>
      </c>
      <c r="L133" t="s">
        <v>2722</v>
      </c>
      <c r="M133" t="s">
        <v>2723</v>
      </c>
      <c r="N133" t="s">
        <v>667</v>
      </c>
      <c r="O133" t="s">
        <v>541</v>
      </c>
      <c r="P133" t="s">
        <v>598</v>
      </c>
      <c r="Q133" t="s">
        <v>541</v>
      </c>
      <c r="R133" t="s">
        <v>598</v>
      </c>
      <c r="S133" t="s">
        <v>544</v>
      </c>
      <c r="T133" t="s">
        <v>545</v>
      </c>
      <c r="U133" t="s">
        <v>541</v>
      </c>
      <c r="V133" t="s">
        <v>598</v>
      </c>
      <c r="W133" t="s">
        <v>2724</v>
      </c>
      <c r="X133" t="s">
        <v>2725</v>
      </c>
      <c r="Y133" t="s">
        <v>561</v>
      </c>
      <c r="Z133" t="s">
        <v>2726</v>
      </c>
      <c r="AA133" t="s">
        <v>2668</v>
      </c>
      <c r="AB133" t="s">
        <v>928</v>
      </c>
      <c r="AC133" t="s">
        <v>2727</v>
      </c>
      <c r="AD133" t="s">
        <v>2728</v>
      </c>
      <c r="AE133" t="s">
        <v>2729</v>
      </c>
      <c r="AF133" t="s">
        <v>561</v>
      </c>
      <c r="AG133" t="s">
        <v>2730</v>
      </c>
      <c r="AH133" t="s">
        <v>2668</v>
      </c>
      <c r="AI133" t="s">
        <v>2731</v>
      </c>
      <c r="AJ133" t="s">
        <v>2732</v>
      </c>
    </row>
    <row r="134" spans="1:72">
      <c r="A134" t="s">
        <v>2733</v>
      </c>
      <c r="B134" t="s">
        <v>2734</v>
      </c>
      <c r="C134" t="s">
        <v>2701</v>
      </c>
      <c r="D134" t="s">
        <v>559</v>
      </c>
      <c r="E134" t="s">
        <v>531</v>
      </c>
      <c r="F134" t="s">
        <v>928</v>
      </c>
      <c r="G134" t="s">
        <v>561</v>
      </c>
      <c r="H134" t="s">
        <v>2735</v>
      </c>
      <c r="I134" t="s">
        <v>2736</v>
      </c>
      <c r="J134" t="s">
        <v>2737</v>
      </c>
      <c r="K134" t="s">
        <v>2706</v>
      </c>
      <c r="L134" t="s">
        <v>2738</v>
      </c>
      <c r="M134" t="s">
        <v>2739</v>
      </c>
      <c r="N134" t="s">
        <v>568</v>
      </c>
      <c r="O134" t="s">
        <v>541</v>
      </c>
      <c r="P134" t="s">
        <v>598</v>
      </c>
      <c r="Q134" t="s">
        <v>541</v>
      </c>
      <c r="R134" t="s">
        <v>543</v>
      </c>
      <c r="S134" t="s">
        <v>544</v>
      </c>
      <c r="T134" t="s">
        <v>545</v>
      </c>
      <c r="U134" t="s">
        <v>541</v>
      </c>
      <c r="V134" t="s">
        <v>543</v>
      </c>
      <c r="W134" t="s">
        <v>2740</v>
      </c>
      <c r="X134" t="s">
        <v>2741</v>
      </c>
      <c r="Y134" t="s">
        <v>561</v>
      </c>
      <c r="Z134" t="s">
        <v>2742</v>
      </c>
      <c r="AA134" t="s">
        <v>2668</v>
      </c>
      <c r="AB134" t="s">
        <v>928</v>
      </c>
      <c r="AC134" t="s">
        <v>2743</v>
      </c>
      <c r="AD134" t="s">
        <v>2744</v>
      </c>
      <c r="AE134" t="s">
        <v>2745</v>
      </c>
      <c r="AF134" t="s">
        <v>561</v>
      </c>
      <c r="AG134" t="s">
        <v>2746</v>
      </c>
      <c r="AH134" t="s">
        <v>2668</v>
      </c>
      <c r="AI134" t="s">
        <v>2731</v>
      </c>
      <c r="AJ134" t="s">
        <v>2732</v>
      </c>
    </row>
    <row r="135" spans="1:72">
      <c r="A135" t="s">
        <v>2747</v>
      </c>
      <c r="B135" t="s">
        <v>2748</v>
      </c>
      <c r="C135" t="s">
        <v>2701</v>
      </c>
      <c r="D135" t="s">
        <v>559</v>
      </c>
      <c r="E135" t="s">
        <v>531</v>
      </c>
      <c r="F135" t="s">
        <v>928</v>
      </c>
      <c r="G135" t="s">
        <v>561</v>
      </c>
      <c r="H135" t="s">
        <v>2749</v>
      </c>
      <c r="I135" t="s">
        <v>2750</v>
      </c>
      <c r="J135" t="s">
        <v>2751</v>
      </c>
      <c r="K135" t="s">
        <v>2706</v>
      </c>
      <c r="L135" t="s">
        <v>2752</v>
      </c>
      <c r="M135" t="s">
        <v>2753</v>
      </c>
      <c r="N135" t="s">
        <v>568</v>
      </c>
      <c r="O135" t="s">
        <v>541</v>
      </c>
      <c r="P135" t="s">
        <v>598</v>
      </c>
      <c r="Q135" t="s">
        <v>541</v>
      </c>
      <c r="R135" t="s">
        <v>543</v>
      </c>
      <c r="S135" t="s">
        <v>544</v>
      </c>
      <c r="T135" t="s">
        <v>545</v>
      </c>
      <c r="U135" t="s">
        <v>541</v>
      </c>
      <c r="V135" t="s">
        <v>543</v>
      </c>
      <c r="W135" t="s">
        <v>2754</v>
      </c>
      <c r="X135" t="s">
        <v>2755</v>
      </c>
      <c r="Y135" t="s">
        <v>561</v>
      </c>
      <c r="Z135" t="s">
        <v>2756</v>
      </c>
      <c r="AA135" t="s">
        <v>2757</v>
      </c>
      <c r="AB135" t="s">
        <v>928</v>
      </c>
      <c r="AC135" t="s">
        <v>2758</v>
      </c>
      <c r="AD135" t="s">
        <v>2759</v>
      </c>
      <c r="AE135" t="s">
        <v>2760</v>
      </c>
      <c r="AF135" t="s">
        <v>561</v>
      </c>
      <c r="AG135" t="s">
        <v>2761</v>
      </c>
      <c r="AH135" t="s">
        <v>2757</v>
      </c>
      <c r="AI135" t="s">
        <v>2731</v>
      </c>
      <c r="AJ135" t="s">
        <v>2762</v>
      </c>
    </row>
    <row r="136" spans="1:72">
      <c r="A136" t="s">
        <v>2763</v>
      </c>
      <c r="B136" t="s">
        <v>2764</v>
      </c>
      <c r="C136" t="s">
        <v>2701</v>
      </c>
      <c r="D136" t="s">
        <v>530</v>
      </c>
      <c r="E136" t="s">
        <v>531</v>
      </c>
      <c r="F136" t="s">
        <v>2765</v>
      </c>
      <c r="G136" t="s">
        <v>533</v>
      </c>
      <c r="H136" t="s">
        <v>2766</v>
      </c>
      <c r="I136" t="s">
        <v>2767</v>
      </c>
      <c r="J136" t="s">
        <v>2768</v>
      </c>
      <c r="K136" t="s">
        <v>2706</v>
      </c>
      <c r="L136" t="s">
        <v>698</v>
      </c>
      <c r="M136" t="s">
        <v>698</v>
      </c>
      <c r="N136" t="s">
        <v>859</v>
      </c>
      <c r="O136" t="s">
        <v>541</v>
      </c>
      <c r="P136" t="s">
        <v>543</v>
      </c>
      <c r="Q136" t="s">
        <v>541</v>
      </c>
      <c r="R136" t="s">
        <v>583</v>
      </c>
      <c r="S136" t="s">
        <v>544</v>
      </c>
      <c r="T136" t="s">
        <v>545</v>
      </c>
      <c r="U136" t="s">
        <v>541</v>
      </c>
      <c r="V136" t="s">
        <v>583</v>
      </c>
      <c r="W136" t="s">
        <v>2769</v>
      </c>
      <c r="X136" t="s">
        <v>2770</v>
      </c>
      <c r="Y136" t="s">
        <v>533</v>
      </c>
      <c r="Z136" t="s">
        <v>2771</v>
      </c>
      <c r="AA136" t="s">
        <v>2772</v>
      </c>
      <c r="AB136" t="s">
        <v>1678</v>
      </c>
      <c r="AE136" t="s">
        <v>2773</v>
      </c>
      <c r="AF136" t="s">
        <v>533</v>
      </c>
      <c r="AG136" t="s">
        <v>2774</v>
      </c>
      <c r="AH136" t="s">
        <v>2772</v>
      </c>
      <c r="AI136" t="s">
        <v>1678</v>
      </c>
    </row>
    <row r="137" spans="1:72">
      <c r="A137" t="s">
        <v>2775</v>
      </c>
      <c r="B137" t="s">
        <v>2776</v>
      </c>
      <c r="C137" t="s">
        <v>2701</v>
      </c>
      <c r="D137" t="s">
        <v>559</v>
      </c>
      <c r="E137" t="s">
        <v>531</v>
      </c>
      <c r="F137" t="s">
        <v>2777</v>
      </c>
      <c r="G137" t="s">
        <v>561</v>
      </c>
      <c r="H137" t="s">
        <v>2778</v>
      </c>
      <c r="I137" t="s">
        <v>2779</v>
      </c>
      <c r="J137" t="s">
        <v>2780</v>
      </c>
      <c r="K137" t="s">
        <v>2781</v>
      </c>
      <c r="L137" t="s">
        <v>2782</v>
      </c>
      <c r="M137" t="s">
        <v>2723</v>
      </c>
      <c r="N137" t="s">
        <v>568</v>
      </c>
      <c r="O137" t="s">
        <v>541</v>
      </c>
      <c r="P137" t="s">
        <v>598</v>
      </c>
      <c r="Q137" t="s">
        <v>541</v>
      </c>
      <c r="R137" t="s">
        <v>543</v>
      </c>
      <c r="S137" t="s">
        <v>544</v>
      </c>
      <c r="T137" t="s">
        <v>545</v>
      </c>
      <c r="U137" t="s">
        <v>541</v>
      </c>
      <c r="V137" t="s">
        <v>543</v>
      </c>
      <c r="W137" t="s">
        <v>2783</v>
      </c>
      <c r="X137" t="s">
        <v>2784</v>
      </c>
      <c r="Y137" t="s">
        <v>561</v>
      </c>
      <c r="Z137" t="s">
        <v>2785</v>
      </c>
      <c r="AA137" t="s">
        <v>2786</v>
      </c>
      <c r="AB137" t="s">
        <v>2787</v>
      </c>
      <c r="AC137" t="s">
        <v>2788</v>
      </c>
      <c r="AD137" t="s">
        <v>2789</v>
      </c>
      <c r="AE137" t="s">
        <v>2790</v>
      </c>
      <c r="AF137" t="s">
        <v>561</v>
      </c>
      <c r="AG137" t="s">
        <v>2791</v>
      </c>
      <c r="AH137" t="s">
        <v>2786</v>
      </c>
      <c r="AI137" t="s">
        <v>2787</v>
      </c>
      <c r="AJ137" t="s">
        <v>2792</v>
      </c>
    </row>
    <row r="138" spans="1:72">
      <c r="A138" t="s">
        <v>2793</v>
      </c>
      <c r="B138" t="s">
        <v>2794</v>
      </c>
      <c r="C138" t="s">
        <v>2701</v>
      </c>
      <c r="D138" t="s">
        <v>530</v>
      </c>
      <c r="E138" t="s">
        <v>531</v>
      </c>
      <c r="F138" t="s">
        <v>2794</v>
      </c>
      <c r="G138" t="s">
        <v>533</v>
      </c>
      <c r="H138" t="s">
        <v>2795</v>
      </c>
      <c r="I138" t="s">
        <v>2796</v>
      </c>
      <c r="J138" t="s">
        <v>2797</v>
      </c>
      <c r="K138" t="s">
        <v>2798</v>
      </c>
      <c r="L138" t="s">
        <v>2799</v>
      </c>
      <c r="N138" t="s">
        <v>568</v>
      </c>
      <c r="O138" t="s">
        <v>541</v>
      </c>
      <c r="P138" t="s">
        <v>543</v>
      </c>
      <c r="Q138" t="s">
        <v>541</v>
      </c>
      <c r="R138" t="s">
        <v>583</v>
      </c>
      <c r="S138" t="s">
        <v>544</v>
      </c>
      <c r="T138" t="s">
        <v>545</v>
      </c>
      <c r="U138" t="s">
        <v>541</v>
      </c>
      <c r="V138" t="s">
        <v>583</v>
      </c>
      <c r="W138" t="s">
        <v>2800</v>
      </c>
      <c r="X138" t="s">
        <v>2797</v>
      </c>
      <c r="Y138" t="s">
        <v>533</v>
      </c>
      <c r="Z138" t="s">
        <v>2801</v>
      </c>
      <c r="AA138" t="s">
        <v>2786</v>
      </c>
      <c r="AB138" t="s">
        <v>1678</v>
      </c>
    </row>
    <row r="139" spans="1:72">
      <c r="A139" t="s">
        <v>2802</v>
      </c>
      <c r="B139" t="s">
        <v>2803</v>
      </c>
      <c r="C139" t="s">
        <v>2701</v>
      </c>
      <c r="D139" t="s">
        <v>559</v>
      </c>
      <c r="E139" t="s">
        <v>531</v>
      </c>
      <c r="F139" t="s">
        <v>928</v>
      </c>
      <c r="G139" t="s">
        <v>561</v>
      </c>
      <c r="H139" t="s">
        <v>2804</v>
      </c>
      <c r="I139" t="s">
        <v>2805</v>
      </c>
      <c r="J139" t="s">
        <v>2806</v>
      </c>
      <c r="K139" t="s">
        <v>2807</v>
      </c>
      <c r="L139" t="s">
        <v>2808</v>
      </c>
      <c r="M139" t="s">
        <v>2723</v>
      </c>
      <c r="N139" t="s">
        <v>568</v>
      </c>
      <c r="O139" t="s">
        <v>541</v>
      </c>
      <c r="P139" t="s">
        <v>598</v>
      </c>
      <c r="Q139" t="s">
        <v>541</v>
      </c>
      <c r="R139" t="s">
        <v>598</v>
      </c>
      <c r="S139" t="s">
        <v>541</v>
      </c>
      <c r="T139" t="s">
        <v>598</v>
      </c>
      <c r="U139" t="s">
        <v>541</v>
      </c>
      <c r="V139" t="s">
        <v>598</v>
      </c>
      <c r="W139" t="s">
        <v>2809</v>
      </c>
      <c r="X139" t="s">
        <v>2810</v>
      </c>
      <c r="Y139" t="s">
        <v>561</v>
      </c>
      <c r="Z139" t="s">
        <v>2811</v>
      </c>
      <c r="AA139" t="s">
        <v>2812</v>
      </c>
      <c r="AB139" t="s">
        <v>928</v>
      </c>
      <c r="AC139" t="s">
        <v>2813</v>
      </c>
      <c r="AD139" t="s">
        <v>2814</v>
      </c>
      <c r="AE139" t="s">
        <v>2815</v>
      </c>
      <c r="AF139" t="s">
        <v>561</v>
      </c>
      <c r="AG139" t="s">
        <v>2816</v>
      </c>
      <c r="AH139" t="s">
        <v>2786</v>
      </c>
      <c r="AI139" t="s">
        <v>2817</v>
      </c>
      <c r="AJ139" t="s">
        <v>2818</v>
      </c>
    </row>
    <row r="140" spans="1:72">
      <c r="A140" t="s">
        <v>2819</v>
      </c>
      <c r="B140" t="s">
        <v>2820</v>
      </c>
      <c r="C140" t="s">
        <v>2701</v>
      </c>
      <c r="D140" t="s">
        <v>559</v>
      </c>
      <c r="E140" t="s">
        <v>531</v>
      </c>
      <c r="F140" t="s">
        <v>2821</v>
      </c>
      <c r="G140" t="s">
        <v>561</v>
      </c>
      <c r="H140" t="s">
        <v>2822</v>
      </c>
      <c r="I140" t="s">
        <v>2823</v>
      </c>
      <c r="J140" t="s">
        <v>2824</v>
      </c>
      <c r="K140" t="s">
        <v>2518</v>
      </c>
      <c r="L140" t="s">
        <v>2825</v>
      </c>
      <c r="M140" t="s">
        <v>2723</v>
      </c>
      <c r="N140" t="s">
        <v>568</v>
      </c>
      <c r="O140" t="s">
        <v>541</v>
      </c>
      <c r="P140" t="s">
        <v>542</v>
      </c>
      <c r="Q140" t="s">
        <v>541</v>
      </c>
      <c r="R140" t="s">
        <v>598</v>
      </c>
      <c r="S140" t="s">
        <v>541</v>
      </c>
      <c r="T140" t="s">
        <v>598</v>
      </c>
      <c r="U140" t="s">
        <v>541</v>
      </c>
      <c r="V140" t="s">
        <v>598</v>
      </c>
      <c r="W140" t="s">
        <v>2826</v>
      </c>
      <c r="X140" t="s">
        <v>2827</v>
      </c>
      <c r="Y140" t="s">
        <v>561</v>
      </c>
      <c r="Z140" t="s">
        <v>2828</v>
      </c>
      <c r="AA140" t="s">
        <v>2786</v>
      </c>
      <c r="AB140" t="s">
        <v>2829</v>
      </c>
      <c r="AC140" t="s">
        <v>2830</v>
      </c>
      <c r="AD140" t="s">
        <v>2831</v>
      </c>
      <c r="AE140" t="s">
        <v>2832</v>
      </c>
      <c r="AF140" t="s">
        <v>561</v>
      </c>
      <c r="AG140" t="s">
        <v>2833</v>
      </c>
      <c r="AH140" t="s">
        <v>2786</v>
      </c>
      <c r="AI140" t="s">
        <v>2834</v>
      </c>
      <c r="AJ140" t="s">
        <v>2835</v>
      </c>
    </row>
    <row r="141" spans="1:72">
      <c r="A141" t="s">
        <v>2836</v>
      </c>
      <c r="B141" t="s">
        <v>2837</v>
      </c>
      <c r="C141" t="s">
        <v>2701</v>
      </c>
      <c r="D141" t="s">
        <v>530</v>
      </c>
      <c r="E141" t="s">
        <v>531</v>
      </c>
      <c r="F141" t="s">
        <v>2838</v>
      </c>
      <c r="G141" t="s">
        <v>533</v>
      </c>
      <c r="H141" t="s">
        <v>2839</v>
      </c>
      <c r="I141" t="s">
        <v>2840</v>
      </c>
      <c r="J141" t="s">
        <v>2841</v>
      </c>
      <c r="K141" t="s">
        <v>2706</v>
      </c>
      <c r="L141" t="s">
        <v>2842</v>
      </c>
      <c r="N141" t="s">
        <v>568</v>
      </c>
      <c r="O141" t="s">
        <v>541</v>
      </c>
      <c r="P141" t="s">
        <v>543</v>
      </c>
      <c r="Q141" t="s">
        <v>541</v>
      </c>
      <c r="R141" t="s">
        <v>583</v>
      </c>
      <c r="S141" t="s">
        <v>544</v>
      </c>
      <c r="T141" t="s">
        <v>545</v>
      </c>
      <c r="U141" t="s">
        <v>541</v>
      </c>
      <c r="V141" t="s">
        <v>583</v>
      </c>
      <c r="W141" t="s">
        <v>2843</v>
      </c>
      <c r="X141" t="s">
        <v>2844</v>
      </c>
      <c r="Y141" t="s">
        <v>533</v>
      </c>
      <c r="Z141" t="s">
        <v>2845</v>
      </c>
      <c r="AA141" t="s">
        <v>2846</v>
      </c>
      <c r="AB141" t="s">
        <v>1678</v>
      </c>
      <c r="AE141" t="s">
        <v>2847</v>
      </c>
      <c r="AF141" t="s">
        <v>533</v>
      </c>
      <c r="AG141" t="s">
        <v>2848</v>
      </c>
      <c r="AH141" t="s">
        <v>2846</v>
      </c>
      <c r="AI141" t="s">
        <v>1678</v>
      </c>
    </row>
    <row r="142" spans="1:72">
      <c r="A142" t="s">
        <v>2849</v>
      </c>
      <c r="B142" t="s">
        <v>2850</v>
      </c>
      <c r="C142" t="s">
        <v>2851</v>
      </c>
      <c r="D142" t="s">
        <v>530</v>
      </c>
      <c r="E142" t="s">
        <v>2852</v>
      </c>
      <c r="F142" t="s">
        <v>2494</v>
      </c>
      <c r="G142" t="s">
        <v>533</v>
      </c>
      <c r="H142" t="s">
        <v>2853</v>
      </c>
      <c r="I142" t="s">
        <v>2854</v>
      </c>
      <c r="J142" t="s">
        <v>2855</v>
      </c>
      <c r="K142" t="s">
        <v>2856</v>
      </c>
      <c r="L142" t="s">
        <v>551</v>
      </c>
      <c r="M142" t="s">
        <v>2857</v>
      </c>
      <c r="N142" t="s">
        <v>568</v>
      </c>
      <c r="O142" t="s">
        <v>541</v>
      </c>
      <c r="P142" t="s">
        <v>542</v>
      </c>
      <c r="Q142" t="s">
        <v>541</v>
      </c>
      <c r="R142" t="s">
        <v>542</v>
      </c>
      <c r="S142" t="s">
        <v>541</v>
      </c>
      <c r="T142" t="s">
        <v>598</v>
      </c>
      <c r="U142" t="s">
        <v>541</v>
      </c>
      <c r="V142" t="s">
        <v>598</v>
      </c>
      <c r="W142" t="s">
        <v>2858</v>
      </c>
      <c r="X142" t="s">
        <v>2859</v>
      </c>
      <c r="Y142" t="s">
        <v>533</v>
      </c>
      <c r="Z142" t="s">
        <v>2860</v>
      </c>
      <c r="AA142" t="s">
        <v>2861</v>
      </c>
      <c r="AB142" t="s">
        <v>2862</v>
      </c>
      <c r="AC142" t="s">
        <v>2863</v>
      </c>
      <c r="AD142" t="s">
        <v>2864</v>
      </c>
      <c r="AE142" t="s">
        <v>2865</v>
      </c>
      <c r="AF142" t="s">
        <v>533</v>
      </c>
      <c r="AG142" t="s">
        <v>2866</v>
      </c>
      <c r="AH142" t="s">
        <v>2861</v>
      </c>
      <c r="AI142" t="s">
        <v>2862</v>
      </c>
      <c r="AJ142" t="s">
        <v>698</v>
      </c>
      <c r="AK142" t="s">
        <v>556</v>
      </c>
      <c r="AR142" t="s">
        <v>556</v>
      </c>
      <c r="AY142" t="s">
        <v>556</v>
      </c>
      <c r="BF142" t="s">
        <v>556</v>
      </c>
      <c r="BM142" t="s">
        <v>556</v>
      </c>
      <c r="BT142" t="s">
        <v>556</v>
      </c>
    </row>
    <row r="143" spans="1:72">
      <c r="A143" t="s">
        <v>2867</v>
      </c>
      <c r="B143" t="s">
        <v>2868</v>
      </c>
      <c r="C143" t="s">
        <v>2851</v>
      </c>
      <c r="D143" t="s">
        <v>530</v>
      </c>
      <c r="E143" t="s">
        <v>2852</v>
      </c>
      <c r="F143" t="s">
        <v>2869</v>
      </c>
      <c r="G143" t="s">
        <v>533</v>
      </c>
      <c r="H143" t="s">
        <v>2870</v>
      </c>
      <c r="I143" t="s">
        <v>2871</v>
      </c>
      <c r="J143" t="s">
        <v>2872</v>
      </c>
      <c r="K143" t="s">
        <v>2873</v>
      </c>
      <c r="L143" t="s">
        <v>2874</v>
      </c>
      <c r="M143" t="s">
        <v>2875</v>
      </c>
      <c r="N143" t="s">
        <v>568</v>
      </c>
      <c r="O143" t="s">
        <v>541</v>
      </c>
      <c r="P143" t="s">
        <v>598</v>
      </c>
      <c r="Q143" t="s">
        <v>541</v>
      </c>
      <c r="R143" t="s">
        <v>598</v>
      </c>
      <c r="S143" t="s">
        <v>541</v>
      </c>
      <c r="T143" t="s">
        <v>598</v>
      </c>
      <c r="U143" t="s">
        <v>541</v>
      </c>
      <c r="V143" t="s">
        <v>598</v>
      </c>
      <c r="W143" t="s">
        <v>2876</v>
      </c>
      <c r="X143" t="s">
        <v>2877</v>
      </c>
      <c r="Y143" t="s">
        <v>533</v>
      </c>
      <c r="Z143" t="s">
        <v>2878</v>
      </c>
      <c r="AA143" t="s">
        <v>2879</v>
      </c>
      <c r="AB143" t="s">
        <v>2880</v>
      </c>
      <c r="AC143" t="s">
        <v>2881</v>
      </c>
      <c r="AD143" t="s">
        <v>2882</v>
      </c>
      <c r="AE143" t="s">
        <v>2883</v>
      </c>
      <c r="AF143" t="s">
        <v>533</v>
      </c>
      <c r="AG143" t="s">
        <v>2884</v>
      </c>
      <c r="AH143" t="s">
        <v>2879</v>
      </c>
      <c r="AI143" t="s">
        <v>2880</v>
      </c>
      <c r="AJ143" t="s">
        <v>2885</v>
      </c>
      <c r="AK143" t="s">
        <v>556</v>
      </c>
      <c r="AR143" t="s">
        <v>556</v>
      </c>
      <c r="AY143" t="s">
        <v>556</v>
      </c>
      <c r="BF143" t="s">
        <v>556</v>
      </c>
      <c r="BM143" t="s">
        <v>556</v>
      </c>
      <c r="BT143" t="s">
        <v>556</v>
      </c>
    </row>
    <row r="144" spans="1:72">
      <c r="A144" t="s">
        <v>2886</v>
      </c>
      <c r="B144" t="s">
        <v>2887</v>
      </c>
      <c r="C144" t="s">
        <v>2851</v>
      </c>
      <c r="D144" t="s">
        <v>559</v>
      </c>
      <c r="E144" t="s">
        <v>2852</v>
      </c>
      <c r="F144" t="s">
        <v>2888</v>
      </c>
      <c r="G144" t="s">
        <v>561</v>
      </c>
      <c r="H144" t="s">
        <v>2889</v>
      </c>
      <c r="I144" t="s">
        <v>2890</v>
      </c>
      <c r="J144" t="s">
        <v>2891</v>
      </c>
      <c r="K144" t="s">
        <v>2892</v>
      </c>
      <c r="L144" t="s">
        <v>2893</v>
      </c>
      <c r="M144" t="s">
        <v>2894</v>
      </c>
      <c r="N144" t="s">
        <v>1041</v>
      </c>
      <c r="O144" t="s">
        <v>541</v>
      </c>
      <c r="P144" t="s">
        <v>542</v>
      </c>
      <c r="Q144" t="s">
        <v>541</v>
      </c>
      <c r="R144" t="s">
        <v>542</v>
      </c>
      <c r="S144" t="s">
        <v>541</v>
      </c>
      <c r="T144" t="s">
        <v>598</v>
      </c>
      <c r="U144" t="s">
        <v>541</v>
      </c>
      <c r="V144" t="s">
        <v>598</v>
      </c>
      <c r="W144" t="s">
        <v>2895</v>
      </c>
      <c r="X144" t="s">
        <v>2896</v>
      </c>
      <c r="Y144" t="s">
        <v>561</v>
      </c>
      <c r="Z144" t="s">
        <v>2897</v>
      </c>
      <c r="AA144" t="s">
        <v>2879</v>
      </c>
      <c r="AB144" t="s">
        <v>2898</v>
      </c>
      <c r="AC144" t="s">
        <v>2899</v>
      </c>
      <c r="AD144" t="s">
        <v>2900</v>
      </c>
      <c r="AE144" t="s">
        <v>2901</v>
      </c>
      <c r="AF144" t="s">
        <v>561</v>
      </c>
      <c r="AG144" t="s">
        <v>2902</v>
      </c>
      <c r="AH144" t="s">
        <v>2879</v>
      </c>
      <c r="AI144" t="s">
        <v>2903</v>
      </c>
      <c r="AJ144" t="s">
        <v>2904</v>
      </c>
      <c r="AK144" t="s">
        <v>556</v>
      </c>
      <c r="AR144" t="s">
        <v>556</v>
      </c>
      <c r="AY144" t="s">
        <v>556</v>
      </c>
      <c r="BF144" t="s">
        <v>556</v>
      </c>
      <c r="BM144" t="s">
        <v>556</v>
      </c>
      <c r="BT144" t="s">
        <v>556</v>
      </c>
    </row>
    <row r="145" spans="1:72">
      <c r="A145" t="s">
        <v>2905</v>
      </c>
      <c r="B145" t="s">
        <v>2906</v>
      </c>
      <c r="C145" t="s">
        <v>2851</v>
      </c>
      <c r="D145" t="s">
        <v>559</v>
      </c>
      <c r="E145" t="s">
        <v>2852</v>
      </c>
      <c r="F145" t="s">
        <v>2888</v>
      </c>
      <c r="G145" t="s">
        <v>561</v>
      </c>
      <c r="H145" t="s">
        <v>2907</v>
      </c>
      <c r="I145" t="s">
        <v>2908</v>
      </c>
      <c r="J145" t="s">
        <v>2909</v>
      </c>
      <c r="K145" t="s">
        <v>2910</v>
      </c>
      <c r="L145" t="s">
        <v>2911</v>
      </c>
      <c r="M145" t="s">
        <v>2912</v>
      </c>
      <c r="N145" t="s">
        <v>568</v>
      </c>
      <c r="O145" t="s">
        <v>541</v>
      </c>
      <c r="P145" t="s">
        <v>2652</v>
      </c>
      <c r="Q145" t="s">
        <v>541</v>
      </c>
      <c r="R145" t="s">
        <v>2652</v>
      </c>
      <c r="S145" t="s">
        <v>541</v>
      </c>
      <c r="T145" t="s">
        <v>598</v>
      </c>
      <c r="U145" t="s">
        <v>541</v>
      </c>
      <c r="V145" t="s">
        <v>598</v>
      </c>
      <c r="W145" t="s">
        <v>2913</v>
      </c>
      <c r="X145" t="s">
        <v>2914</v>
      </c>
      <c r="Y145" t="s">
        <v>561</v>
      </c>
      <c r="Z145" t="s">
        <v>2915</v>
      </c>
      <c r="AA145" t="s">
        <v>2879</v>
      </c>
      <c r="AB145" t="s">
        <v>2916</v>
      </c>
      <c r="AC145" t="s">
        <v>2917</v>
      </c>
      <c r="AD145" t="s">
        <v>2918</v>
      </c>
      <c r="AE145" t="s">
        <v>2919</v>
      </c>
      <c r="AF145" t="s">
        <v>561</v>
      </c>
      <c r="AG145" t="s">
        <v>2920</v>
      </c>
      <c r="AH145" t="s">
        <v>2879</v>
      </c>
      <c r="AI145" t="s">
        <v>2916</v>
      </c>
      <c r="AJ145" t="s">
        <v>2921</v>
      </c>
    </row>
    <row r="146" spans="1:72">
      <c r="A146" t="s">
        <v>2922</v>
      </c>
      <c r="B146" t="s">
        <v>2923</v>
      </c>
      <c r="C146" t="s">
        <v>2924</v>
      </c>
      <c r="D146" t="s">
        <v>530</v>
      </c>
      <c r="E146" t="s">
        <v>2925</v>
      </c>
      <c r="F146" t="s">
        <v>2926</v>
      </c>
      <c r="G146" t="s">
        <v>533</v>
      </c>
      <c r="H146" t="s">
        <v>2927</v>
      </c>
      <c r="I146" t="s">
        <v>2928</v>
      </c>
      <c r="J146" t="s">
        <v>2929</v>
      </c>
      <c r="K146" t="s">
        <v>2930</v>
      </c>
      <c r="L146" t="s">
        <v>2931</v>
      </c>
      <c r="M146" t="s">
        <v>1647</v>
      </c>
      <c r="N146" t="s">
        <v>568</v>
      </c>
      <c r="O146" t="s">
        <v>541</v>
      </c>
      <c r="P146" t="s">
        <v>598</v>
      </c>
      <c r="Q146" t="s">
        <v>541</v>
      </c>
      <c r="R146" t="s">
        <v>598</v>
      </c>
      <c r="S146" t="s">
        <v>544</v>
      </c>
      <c r="T146" t="s">
        <v>545</v>
      </c>
      <c r="U146" t="s">
        <v>541</v>
      </c>
      <c r="V146" t="s">
        <v>598</v>
      </c>
      <c r="W146" t="s">
        <v>2932</v>
      </c>
      <c r="X146" t="s">
        <v>2933</v>
      </c>
      <c r="Y146" t="s">
        <v>533</v>
      </c>
      <c r="Z146" t="s">
        <v>2934</v>
      </c>
      <c r="AA146" t="s">
        <v>2935</v>
      </c>
      <c r="AB146" t="s">
        <v>2936</v>
      </c>
      <c r="AD146" t="s">
        <v>2937</v>
      </c>
      <c r="AE146" t="s">
        <v>2938</v>
      </c>
      <c r="AF146" t="s">
        <v>533</v>
      </c>
      <c r="AG146" t="s">
        <v>2939</v>
      </c>
      <c r="AH146" t="s">
        <v>2935</v>
      </c>
      <c r="AI146" t="s">
        <v>2940</v>
      </c>
      <c r="AK146" t="s">
        <v>556</v>
      </c>
      <c r="AR146" t="s">
        <v>556</v>
      </c>
      <c r="AY146" t="s">
        <v>556</v>
      </c>
      <c r="BF146" t="s">
        <v>556</v>
      </c>
      <c r="BM146" t="s">
        <v>556</v>
      </c>
      <c r="BT146" t="s">
        <v>556</v>
      </c>
    </row>
    <row r="147" spans="1:72">
      <c r="A147" t="s">
        <v>2941</v>
      </c>
      <c r="B147" t="s">
        <v>2942</v>
      </c>
      <c r="C147" t="s">
        <v>2924</v>
      </c>
      <c r="D147" t="s">
        <v>559</v>
      </c>
      <c r="E147" t="s">
        <v>2925</v>
      </c>
      <c r="F147" t="s">
        <v>2926</v>
      </c>
      <c r="G147" t="s">
        <v>561</v>
      </c>
      <c r="H147" t="s">
        <v>2943</v>
      </c>
      <c r="I147" t="s">
        <v>2944</v>
      </c>
      <c r="J147" t="s">
        <v>2945</v>
      </c>
      <c r="K147" t="s">
        <v>2946</v>
      </c>
      <c r="L147" t="s">
        <v>2947</v>
      </c>
      <c r="M147" t="s">
        <v>1647</v>
      </c>
      <c r="N147" t="s">
        <v>568</v>
      </c>
      <c r="O147" t="s">
        <v>541</v>
      </c>
      <c r="P147" t="s">
        <v>598</v>
      </c>
      <c r="Q147" t="s">
        <v>541</v>
      </c>
      <c r="R147" t="s">
        <v>598</v>
      </c>
      <c r="S147" t="s">
        <v>544</v>
      </c>
      <c r="T147" t="s">
        <v>545</v>
      </c>
      <c r="U147" t="s">
        <v>541</v>
      </c>
      <c r="V147" t="s">
        <v>598</v>
      </c>
      <c r="W147" t="s">
        <v>2948</v>
      </c>
      <c r="X147" t="s">
        <v>2949</v>
      </c>
      <c r="Y147" t="s">
        <v>561</v>
      </c>
      <c r="Z147" t="s">
        <v>2950</v>
      </c>
      <c r="AA147" t="s">
        <v>2935</v>
      </c>
      <c r="AB147" t="s">
        <v>2936</v>
      </c>
      <c r="AC147" t="s">
        <v>1647</v>
      </c>
      <c r="AD147" t="s">
        <v>2951</v>
      </c>
      <c r="AE147" t="s">
        <v>2938</v>
      </c>
      <c r="AF147" t="s">
        <v>561</v>
      </c>
      <c r="AG147" t="s">
        <v>2939</v>
      </c>
      <c r="AH147" t="s">
        <v>2935</v>
      </c>
      <c r="AI147" t="s">
        <v>2940</v>
      </c>
      <c r="AK147" t="s">
        <v>556</v>
      </c>
      <c r="AR147" t="s">
        <v>556</v>
      </c>
      <c r="AY147" t="s">
        <v>556</v>
      </c>
      <c r="BF147" t="s">
        <v>556</v>
      </c>
      <c r="BM147" t="s">
        <v>556</v>
      </c>
      <c r="BT147" t="s">
        <v>556</v>
      </c>
    </row>
    <row r="148" spans="1:72">
      <c r="A148" t="s">
        <v>2952</v>
      </c>
      <c r="B148" t="s">
        <v>2953</v>
      </c>
      <c r="C148" t="s">
        <v>2924</v>
      </c>
      <c r="D148" t="s">
        <v>559</v>
      </c>
      <c r="E148" t="s">
        <v>2925</v>
      </c>
      <c r="F148" t="s">
        <v>2954</v>
      </c>
      <c r="G148" t="s">
        <v>561</v>
      </c>
      <c r="H148" t="s">
        <v>2955</v>
      </c>
      <c r="I148" t="s">
        <v>2956</v>
      </c>
      <c r="J148" t="s">
        <v>2957</v>
      </c>
      <c r="K148" t="s">
        <v>2958</v>
      </c>
      <c r="L148" t="s">
        <v>2959</v>
      </c>
      <c r="M148" t="s">
        <v>2960</v>
      </c>
      <c r="N148" t="s">
        <v>568</v>
      </c>
      <c r="O148" t="s">
        <v>541</v>
      </c>
      <c r="P148" t="s">
        <v>598</v>
      </c>
      <c r="Q148" t="s">
        <v>541</v>
      </c>
      <c r="R148" t="s">
        <v>598</v>
      </c>
      <c r="S148" t="s">
        <v>544</v>
      </c>
      <c r="T148" t="s">
        <v>545</v>
      </c>
      <c r="U148" t="s">
        <v>541</v>
      </c>
      <c r="V148" t="s">
        <v>598</v>
      </c>
      <c r="W148" t="s">
        <v>2961</v>
      </c>
      <c r="X148" t="s">
        <v>2962</v>
      </c>
      <c r="Y148" t="s">
        <v>561</v>
      </c>
      <c r="Z148" t="s">
        <v>2963</v>
      </c>
      <c r="AA148" t="s">
        <v>2935</v>
      </c>
      <c r="AB148" t="s">
        <v>2964</v>
      </c>
      <c r="AC148" t="s">
        <v>2965</v>
      </c>
      <c r="AD148" t="s">
        <v>2966</v>
      </c>
      <c r="AE148" t="s">
        <v>2967</v>
      </c>
      <c r="AF148" t="s">
        <v>561</v>
      </c>
      <c r="AG148" t="s">
        <v>2968</v>
      </c>
      <c r="AH148" t="s">
        <v>2935</v>
      </c>
      <c r="AI148" t="s">
        <v>2969</v>
      </c>
      <c r="AJ148" t="s">
        <v>698</v>
      </c>
      <c r="AK148" t="s">
        <v>2970</v>
      </c>
      <c r="AL148" t="s">
        <v>2971</v>
      </c>
      <c r="AM148" t="s">
        <v>561</v>
      </c>
      <c r="AN148" t="s">
        <v>2972</v>
      </c>
      <c r="AO148" t="s">
        <v>2973</v>
      </c>
      <c r="AP148" t="s">
        <v>2974</v>
      </c>
      <c r="AQ148" t="s">
        <v>2975</v>
      </c>
      <c r="AR148" t="s">
        <v>556</v>
      </c>
      <c r="AY148" t="s">
        <v>556</v>
      </c>
      <c r="BF148" t="s">
        <v>556</v>
      </c>
      <c r="BM148" t="s">
        <v>556</v>
      </c>
      <c r="BT148" t="s">
        <v>556</v>
      </c>
    </row>
    <row r="149" spans="1:72">
      <c r="A149" t="s">
        <v>2976</v>
      </c>
      <c r="B149" t="s">
        <v>2977</v>
      </c>
      <c r="C149" t="s">
        <v>2924</v>
      </c>
      <c r="D149" t="s">
        <v>530</v>
      </c>
      <c r="E149" t="s">
        <v>2925</v>
      </c>
      <c r="F149" t="s">
        <v>2978</v>
      </c>
      <c r="G149" t="s">
        <v>533</v>
      </c>
      <c r="H149" t="s">
        <v>2979</v>
      </c>
      <c r="I149" t="s">
        <v>2980</v>
      </c>
      <c r="J149" t="s">
        <v>2981</v>
      </c>
      <c r="K149" t="s">
        <v>2982</v>
      </c>
      <c r="L149" t="s">
        <v>2983</v>
      </c>
      <c r="M149" t="s">
        <v>2984</v>
      </c>
      <c r="N149" t="s">
        <v>859</v>
      </c>
      <c r="O149" t="s">
        <v>541</v>
      </c>
      <c r="P149" t="s">
        <v>598</v>
      </c>
      <c r="Q149" t="s">
        <v>541</v>
      </c>
      <c r="R149" t="s">
        <v>598</v>
      </c>
      <c r="S149" t="s">
        <v>541</v>
      </c>
      <c r="T149" t="s">
        <v>598</v>
      </c>
      <c r="U149" t="s">
        <v>541</v>
      </c>
      <c r="V149" t="s">
        <v>598</v>
      </c>
      <c r="W149" t="s">
        <v>2985</v>
      </c>
      <c r="X149" t="s">
        <v>2986</v>
      </c>
      <c r="Y149" t="s">
        <v>533</v>
      </c>
      <c r="Z149" t="s">
        <v>2987</v>
      </c>
      <c r="AA149" t="s">
        <v>2988</v>
      </c>
      <c r="AB149" t="s">
        <v>2989</v>
      </c>
      <c r="AC149" t="s">
        <v>2990</v>
      </c>
      <c r="AD149" t="s">
        <v>2991</v>
      </c>
      <c r="AE149" t="s">
        <v>2992</v>
      </c>
      <c r="AF149" t="s">
        <v>533</v>
      </c>
      <c r="AG149" t="s">
        <v>2993</v>
      </c>
      <c r="AH149" t="s">
        <v>2994</v>
      </c>
      <c r="AI149" t="s">
        <v>2989</v>
      </c>
      <c r="AJ149" t="s">
        <v>2995</v>
      </c>
      <c r="AK149" t="s">
        <v>2996</v>
      </c>
      <c r="AL149" t="s">
        <v>2997</v>
      </c>
      <c r="AM149" t="s">
        <v>533</v>
      </c>
      <c r="AN149" t="s">
        <v>2998</v>
      </c>
      <c r="AO149" t="s">
        <v>2988</v>
      </c>
      <c r="AP149" t="s">
        <v>2999</v>
      </c>
      <c r="AQ149" t="s">
        <v>3000</v>
      </c>
      <c r="AR149" t="s">
        <v>556</v>
      </c>
      <c r="AY149" t="s">
        <v>556</v>
      </c>
      <c r="BF149" t="s">
        <v>556</v>
      </c>
      <c r="BM149" t="s">
        <v>556</v>
      </c>
      <c r="BT149" t="s">
        <v>556</v>
      </c>
    </row>
    <row r="150" spans="1:72">
      <c r="A150" t="s">
        <v>3001</v>
      </c>
      <c r="B150" t="s">
        <v>3002</v>
      </c>
      <c r="C150" t="s">
        <v>2924</v>
      </c>
      <c r="D150" t="s">
        <v>530</v>
      </c>
      <c r="E150" t="s">
        <v>2925</v>
      </c>
      <c r="F150" t="s">
        <v>3003</v>
      </c>
      <c r="G150" t="s">
        <v>533</v>
      </c>
      <c r="H150" t="s">
        <v>3004</v>
      </c>
      <c r="I150" t="s">
        <v>3005</v>
      </c>
      <c r="J150" t="s">
        <v>3006</v>
      </c>
      <c r="K150" t="s">
        <v>3007</v>
      </c>
      <c r="L150" t="s">
        <v>3008</v>
      </c>
      <c r="M150" t="s">
        <v>3009</v>
      </c>
      <c r="N150" t="s">
        <v>859</v>
      </c>
      <c r="O150" t="s">
        <v>541</v>
      </c>
      <c r="P150" t="s">
        <v>598</v>
      </c>
      <c r="Q150" t="s">
        <v>541</v>
      </c>
      <c r="R150" t="s">
        <v>598</v>
      </c>
      <c r="S150" t="s">
        <v>541</v>
      </c>
      <c r="T150" t="s">
        <v>543</v>
      </c>
      <c r="U150" t="s">
        <v>541</v>
      </c>
      <c r="V150" t="s">
        <v>583</v>
      </c>
      <c r="W150" t="s">
        <v>3010</v>
      </c>
      <c r="X150" t="s">
        <v>3011</v>
      </c>
      <c r="Y150" t="s">
        <v>533</v>
      </c>
      <c r="Z150" t="s">
        <v>3012</v>
      </c>
      <c r="AA150" t="s">
        <v>3013</v>
      </c>
      <c r="AB150" t="s">
        <v>3003</v>
      </c>
      <c r="AC150" t="s">
        <v>3014</v>
      </c>
      <c r="AD150" t="s">
        <v>3015</v>
      </c>
      <c r="AE150" t="s">
        <v>1019</v>
      </c>
      <c r="AF150" t="s">
        <v>533</v>
      </c>
      <c r="AG150" t="s">
        <v>1020</v>
      </c>
      <c r="AH150" t="s">
        <v>549</v>
      </c>
      <c r="AI150" t="s">
        <v>879</v>
      </c>
      <c r="AJ150" t="s">
        <v>880</v>
      </c>
    </row>
    <row r="151" spans="1:72">
      <c r="A151" t="s">
        <v>3016</v>
      </c>
      <c r="B151" t="s">
        <v>3017</v>
      </c>
      <c r="C151" t="s">
        <v>2924</v>
      </c>
      <c r="D151" t="s">
        <v>559</v>
      </c>
      <c r="E151" t="s">
        <v>2925</v>
      </c>
      <c r="F151" t="s">
        <v>3018</v>
      </c>
      <c r="G151" t="s">
        <v>561</v>
      </c>
      <c r="H151" t="s">
        <v>3019</v>
      </c>
      <c r="I151" t="s">
        <v>3020</v>
      </c>
      <c r="J151" t="s">
        <v>3021</v>
      </c>
      <c r="K151" t="s">
        <v>3022</v>
      </c>
      <c r="L151" t="s">
        <v>3023</v>
      </c>
      <c r="M151" t="s">
        <v>3024</v>
      </c>
      <c r="N151" t="s">
        <v>667</v>
      </c>
      <c r="O151" t="s">
        <v>541</v>
      </c>
      <c r="P151" t="s">
        <v>598</v>
      </c>
      <c r="Q151" t="s">
        <v>541</v>
      </c>
      <c r="R151" t="s">
        <v>598</v>
      </c>
      <c r="S151" t="s">
        <v>541</v>
      </c>
      <c r="T151" t="s">
        <v>598</v>
      </c>
      <c r="U151" t="s">
        <v>541</v>
      </c>
      <c r="V151" t="s">
        <v>598</v>
      </c>
      <c r="W151" t="s">
        <v>3025</v>
      </c>
      <c r="X151" t="s">
        <v>3026</v>
      </c>
      <c r="Y151" t="s">
        <v>561</v>
      </c>
      <c r="Z151" t="s">
        <v>3027</v>
      </c>
      <c r="AA151" t="s">
        <v>3028</v>
      </c>
      <c r="AB151" t="s">
        <v>3029</v>
      </c>
      <c r="AC151" t="s">
        <v>3030</v>
      </c>
      <c r="AD151" t="s">
        <v>3031</v>
      </c>
      <c r="AE151" t="s">
        <v>3032</v>
      </c>
      <c r="AF151" t="s">
        <v>561</v>
      </c>
      <c r="AG151" t="s">
        <v>3033</v>
      </c>
      <c r="AH151" t="s">
        <v>3028</v>
      </c>
      <c r="AI151" t="s">
        <v>3034</v>
      </c>
      <c r="AJ151" t="s">
        <v>3035</v>
      </c>
    </row>
    <row r="152" spans="1:72">
      <c r="A152" t="s">
        <v>3036</v>
      </c>
      <c r="B152" t="s">
        <v>3037</v>
      </c>
      <c r="C152" t="s">
        <v>3038</v>
      </c>
      <c r="D152" t="s">
        <v>530</v>
      </c>
      <c r="E152" t="s">
        <v>3039</v>
      </c>
      <c r="F152" t="s">
        <v>3040</v>
      </c>
      <c r="G152" t="s">
        <v>533</v>
      </c>
      <c r="H152" t="s">
        <v>3041</v>
      </c>
      <c r="I152" t="s">
        <v>3042</v>
      </c>
      <c r="J152" t="s">
        <v>3043</v>
      </c>
      <c r="K152" t="s">
        <v>3044</v>
      </c>
      <c r="L152" t="s">
        <v>3045</v>
      </c>
      <c r="M152" t="s">
        <v>3046</v>
      </c>
      <c r="N152" t="s">
        <v>540</v>
      </c>
      <c r="O152" t="s">
        <v>541</v>
      </c>
      <c r="P152" t="s">
        <v>542</v>
      </c>
      <c r="Q152" t="s">
        <v>541</v>
      </c>
      <c r="R152" t="s">
        <v>598</v>
      </c>
      <c r="S152" t="s">
        <v>541</v>
      </c>
      <c r="T152" t="s">
        <v>542</v>
      </c>
      <c r="U152" t="s">
        <v>2664</v>
      </c>
      <c r="V152" t="s">
        <v>542</v>
      </c>
      <c r="W152" t="s">
        <v>3047</v>
      </c>
      <c r="X152" t="s">
        <v>3043</v>
      </c>
      <c r="Y152" t="s">
        <v>533</v>
      </c>
      <c r="Z152" t="s">
        <v>3048</v>
      </c>
      <c r="AA152" t="s">
        <v>3049</v>
      </c>
      <c r="AB152" t="s">
        <v>545</v>
      </c>
      <c r="AC152" t="s">
        <v>3050</v>
      </c>
      <c r="AD152" t="s">
        <v>556</v>
      </c>
      <c r="AK152" t="s">
        <v>556</v>
      </c>
      <c r="AR152" t="s">
        <v>556</v>
      </c>
      <c r="AY152" t="s">
        <v>556</v>
      </c>
      <c r="BF152" t="s">
        <v>556</v>
      </c>
      <c r="BM152" t="s">
        <v>556</v>
      </c>
      <c r="BT152" t="s">
        <v>556</v>
      </c>
    </row>
    <row r="153" spans="1:72">
      <c r="A153" t="s">
        <v>3051</v>
      </c>
      <c r="B153" t="s">
        <v>3052</v>
      </c>
      <c r="C153" t="s">
        <v>3038</v>
      </c>
      <c r="D153" t="s">
        <v>559</v>
      </c>
      <c r="E153" t="s">
        <v>3039</v>
      </c>
      <c r="F153" t="s">
        <v>3053</v>
      </c>
      <c r="G153" t="s">
        <v>533</v>
      </c>
      <c r="H153" t="s">
        <v>3054</v>
      </c>
      <c r="I153" t="s">
        <v>3055</v>
      </c>
      <c r="J153" t="s">
        <v>3056</v>
      </c>
      <c r="K153" t="s">
        <v>3057</v>
      </c>
      <c r="L153" t="s">
        <v>3045</v>
      </c>
      <c r="M153" t="s">
        <v>3058</v>
      </c>
      <c r="N153" t="s">
        <v>540</v>
      </c>
      <c r="O153" t="s">
        <v>541</v>
      </c>
      <c r="P153" t="s">
        <v>542</v>
      </c>
      <c r="Q153" t="s">
        <v>541</v>
      </c>
      <c r="R153" t="s">
        <v>542</v>
      </c>
      <c r="S153" t="s">
        <v>541</v>
      </c>
      <c r="T153" t="s">
        <v>542</v>
      </c>
      <c r="U153" t="s">
        <v>541</v>
      </c>
      <c r="V153" t="s">
        <v>542</v>
      </c>
      <c r="W153" t="s">
        <v>3059</v>
      </c>
      <c r="X153" t="s">
        <v>3060</v>
      </c>
      <c r="Y153" t="s">
        <v>533</v>
      </c>
      <c r="Z153" t="s">
        <v>3061</v>
      </c>
      <c r="AA153" t="s">
        <v>3049</v>
      </c>
      <c r="AB153" t="s">
        <v>3062</v>
      </c>
      <c r="AC153" t="s">
        <v>551</v>
      </c>
      <c r="AD153" t="s">
        <v>556</v>
      </c>
      <c r="AK153" t="s">
        <v>556</v>
      </c>
      <c r="AR153" t="s">
        <v>556</v>
      </c>
      <c r="AY153" t="s">
        <v>556</v>
      </c>
      <c r="BF153" t="s">
        <v>556</v>
      </c>
      <c r="BM153" t="s">
        <v>556</v>
      </c>
      <c r="BT153" t="s">
        <v>556</v>
      </c>
    </row>
    <row r="154" spans="1:72">
      <c r="A154" t="s">
        <v>3063</v>
      </c>
      <c r="B154" t="s">
        <v>3064</v>
      </c>
      <c r="C154" t="s">
        <v>3038</v>
      </c>
      <c r="D154" t="s">
        <v>559</v>
      </c>
      <c r="E154" t="s">
        <v>3039</v>
      </c>
      <c r="F154" t="s">
        <v>3065</v>
      </c>
      <c r="G154" t="s">
        <v>533</v>
      </c>
      <c r="H154" t="s">
        <v>3066</v>
      </c>
      <c r="I154" t="s">
        <v>3067</v>
      </c>
      <c r="J154" t="s">
        <v>3068</v>
      </c>
      <c r="K154" t="s">
        <v>3069</v>
      </c>
      <c r="L154" t="s">
        <v>551</v>
      </c>
      <c r="M154" t="s">
        <v>551</v>
      </c>
      <c r="N154" t="s">
        <v>568</v>
      </c>
      <c r="O154" t="s">
        <v>541</v>
      </c>
      <c r="P154" t="s">
        <v>542</v>
      </c>
      <c r="Q154" t="s">
        <v>541</v>
      </c>
      <c r="R154" t="s">
        <v>542</v>
      </c>
      <c r="S154" t="s">
        <v>541</v>
      </c>
      <c r="T154" t="s">
        <v>598</v>
      </c>
      <c r="U154" t="s">
        <v>541</v>
      </c>
      <c r="V154" t="s">
        <v>598</v>
      </c>
      <c r="W154" t="s">
        <v>3070</v>
      </c>
      <c r="X154" t="s">
        <v>3071</v>
      </c>
      <c r="Y154" t="s">
        <v>533</v>
      </c>
      <c r="Z154" t="s">
        <v>3072</v>
      </c>
      <c r="AA154" t="s">
        <v>3073</v>
      </c>
      <c r="AB154" t="s">
        <v>3074</v>
      </c>
      <c r="AC154" t="s">
        <v>698</v>
      </c>
      <c r="AD154" t="s">
        <v>3075</v>
      </c>
      <c r="AE154" t="s">
        <v>3076</v>
      </c>
      <c r="AF154" t="s">
        <v>533</v>
      </c>
      <c r="AG154" t="s">
        <v>3077</v>
      </c>
      <c r="AH154" t="s">
        <v>3078</v>
      </c>
      <c r="AI154" t="s">
        <v>3074</v>
      </c>
      <c r="AJ154" t="s">
        <v>3079</v>
      </c>
      <c r="AK154" t="s">
        <v>556</v>
      </c>
      <c r="AR154" t="s">
        <v>556</v>
      </c>
      <c r="AY154" t="s">
        <v>556</v>
      </c>
      <c r="BF154" t="s">
        <v>556</v>
      </c>
      <c r="BM154" t="s">
        <v>556</v>
      </c>
      <c r="BT154" t="s">
        <v>556</v>
      </c>
    </row>
    <row r="155" spans="1:72">
      <c r="A155" t="s">
        <v>3080</v>
      </c>
      <c r="B155" t="s">
        <v>3081</v>
      </c>
      <c r="C155" t="s">
        <v>3038</v>
      </c>
      <c r="D155" t="s">
        <v>559</v>
      </c>
      <c r="E155" t="s">
        <v>3039</v>
      </c>
      <c r="F155" t="s">
        <v>3082</v>
      </c>
      <c r="G155" t="s">
        <v>533</v>
      </c>
      <c r="H155" t="s">
        <v>3083</v>
      </c>
      <c r="I155" t="s">
        <v>3084</v>
      </c>
      <c r="J155" t="s">
        <v>3085</v>
      </c>
      <c r="K155" t="s">
        <v>3086</v>
      </c>
      <c r="L155" t="s">
        <v>551</v>
      </c>
      <c r="M155" t="s">
        <v>3087</v>
      </c>
      <c r="N155" t="s">
        <v>568</v>
      </c>
      <c r="O155" t="s">
        <v>541</v>
      </c>
      <c r="P155" t="s">
        <v>543</v>
      </c>
      <c r="Q155" t="s">
        <v>541</v>
      </c>
      <c r="R155" t="s">
        <v>543</v>
      </c>
      <c r="S155" t="s">
        <v>541</v>
      </c>
      <c r="T155" t="s">
        <v>543</v>
      </c>
      <c r="U155" t="s">
        <v>541</v>
      </c>
      <c r="V155" t="s">
        <v>543</v>
      </c>
      <c r="W155" t="s">
        <v>3088</v>
      </c>
      <c r="X155" t="s">
        <v>3089</v>
      </c>
      <c r="Y155" t="s">
        <v>533</v>
      </c>
      <c r="Z155" t="s">
        <v>3090</v>
      </c>
      <c r="AA155" t="s">
        <v>3091</v>
      </c>
      <c r="AB155" t="s">
        <v>3092</v>
      </c>
      <c r="AC155" t="s">
        <v>698</v>
      </c>
      <c r="AD155" t="s">
        <v>3093</v>
      </c>
      <c r="AE155" t="s">
        <v>3094</v>
      </c>
      <c r="AF155" t="s">
        <v>533</v>
      </c>
      <c r="AG155" t="s">
        <v>3095</v>
      </c>
      <c r="AH155" t="s">
        <v>2879</v>
      </c>
      <c r="AI155" t="s">
        <v>3092</v>
      </c>
      <c r="AK155" t="s">
        <v>556</v>
      </c>
      <c r="AR155" t="s">
        <v>556</v>
      </c>
      <c r="AY155" t="s">
        <v>556</v>
      </c>
      <c r="BF155" t="s">
        <v>556</v>
      </c>
      <c r="BM155" t="s">
        <v>556</v>
      </c>
      <c r="BT155" t="s">
        <v>556</v>
      </c>
    </row>
    <row r="156" spans="1:72">
      <c r="A156" t="s">
        <v>3096</v>
      </c>
      <c r="B156" t="s">
        <v>3097</v>
      </c>
      <c r="C156" t="s">
        <v>3098</v>
      </c>
      <c r="D156" t="s">
        <v>530</v>
      </c>
      <c r="E156" t="s">
        <v>3039</v>
      </c>
      <c r="F156" t="s">
        <v>3065</v>
      </c>
      <c r="G156" t="s">
        <v>533</v>
      </c>
      <c r="H156" t="s">
        <v>3099</v>
      </c>
      <c r="I156" t="s">
        <v>3100</v>
      </c>
      <c r="J156" t="s">
        <v>3101</v>
      </c>
      <c r="K156" t="s">
        <v>3102</v>
      </c>
      <c r="L156" t="s">
        <v>3103</v>
      </c>
      <c r="M156" t="s">
        <v>3104</v>
      </c>
      <c r="N156" t="s">
        <v>1041</v>
      </c>
      <c r="O156" t="s">
        <v>541</v>
      </c>
      <c r="P156" t="s">
        <v>542</v>
      </c>
      <c r="Q156" t="s">
        <v>541</v>
      </c>
      <c r="R156" t="s">
        <v>542</v>
      </c>
      <c r="S156" t="s">
        <v>541</v>
      </c>
      <c r="T156" t="s">
        <v>598</v>
      </c>
      <c r="U156" t="s">
        <v>541</v>
      </c>
      <c r="V156" t="s">
        <v>598</v>
      </c>
      <c r="W156" t="s">
        <v>3105</v>
      </c>
      <c r="X156" t="s">
        <v>3106</v>
      </c>
      <c r="Y156" t="s">
        <v>533</v>
      </c>
      <c r="Z156" t="s">
        <v>3107</v>
      </c>
      <c r="AA156" t="s">
        <v>3078</v>
      </c>
      <c r="AB156" t="s">
        <v>3074</v>
      </c>
      <c r="AC156" t="s">
        <v>3108</v>
      </c>
      <c r="AD156" t="s">
        <v>3109</v>
      </c>
      <c r="AE156" t="s">
        <v>3110</v>
      </c>
      <c r="AF156" t="s">
        <v>533</v>
      </c>
      <c r="AG156" t="s">
        <v>3111</v>
      </c>
      <c r="AH156" t="s">
        <v>3112</v>
      </c>
      <c r="AI156" t="s">
        <v>2964</v>
      </c>
      <c r="AJ156" t="s">
        <v>3113</v>
      </c>
      <c r="AK156" t="s">
        <v>3114</v>
      </c>
      <c r="AL156" t="s">
        <v>3115</v>
      </c>
      <c r="AM156" t="s">
        <v>533</v>
      </c>
      <c r="AN156" t="s">
        <v>3116</v>
      </c>
      <c r="AO156" t="s">
        <v>3117</v>
      </c>
      <c r="AP156" t="s">
        <v>3074</v>
      </c>
      <c r="AQ156" t="s">
        <v>3118</v>
      </c>
      <c r="AR156" t="s">
        <v>556</v>
      </c>
      <c r="AY156" t="s">
        <v>556</v>
      </c>
      <c r="BF156" t="s">
        <v>556</v>
      </c>
      <c r="BM156" t="s">
        <v>556</v>
      </c>
      <c r="BT156" t="s">
        <v>556</v>
      </c>
    </row>
    <row r="157" spans="1:72">
      <c r="A157" t="s">
        <v>3119</v>
      </c>
      <c r="B157" t="s">
        <v>3120</v>
      </c>
      <c r="C157" t="s">
        <v>3098</v>
      </c>
      <c r="D157" t="s">
        <v>530</v>
      </c>
      <c r="E157" t="s">
        <v>3039</v>
      </c>
      <c r="F157" t="s">
        <v>3121</v>
      </c>
      <c r="G157" t="s">
        <v>533</v>
      </c>
      <c r="H157" t="s">
        <v>3122</v>
      </c>
      <c r="I157" t="s">
        <v>3123</v>
      </c>
      <c r="J157" t="s">
        <v>3124</v>
      </c>
      <c r="K157" t="s">
        <v>3125</v>
      </c>
      <c r="L157" t="s">
        <v>551</v>
      </c>
      <c r="M157" t="s">
        <v>551</v>
      </c>
      <c r="N157" t="s">
        <v>568</v>
      </c>
      <c r="O157" t="s">
        <v>541</v>
      </c>
      <c r="P157" t="s">
        <v>543</v>
      </c>
      <c r="Q157" t="s">
        <v>541</v>
      </c>
      <c r="R157" t="s">
        <v>543</v>
      </c>
      <c r="S157" t="s">
        <v>541</v>
      </c>
      <c r="T157" t="s">
        <v>543</v>
      </c>
      <c r="U157" t="s">
        <v>541</v>
      </c>
      <c r="V157" t="s">
        <v>543</v>
      </c>
      <c r="W157" t="s">
        <v>3126</v>
      </c>
      <c r="X157" t="s">
        <v>3127</v>
      </c>
      <c r="Y157" t="s">
        <v>533</v>
      </c>
      <c r="Z157" t="s">
        <v>3128</v>
      </c>
      <c r="AA157" t="s">
        <v>3129</v>
      </c>
      <c r="AB157" t="s">
        <v>3130</v>
      </c>
      <c r="AC157" t="s">
        <v>3131</v>
      </c>
      <c r="AD157" t="s">
        <v>3132</v>
      </c>
      <c r="AE157" t="s">
        <v>3133</v>
      </c>
      <c r="AF157" t="s">
        <v>533</v>
      </c>
      <c r="AG157" t="s">
        <v>3134</v>
      </c>
      <c r="AH157" t="s">
        <v>3112</v>
      </c>
      <c r="AI157" t="s">
        <v>3135</v>
      </c>
      <c r="AJ157" t="s">
        <v>3131</v>
      </c>
      <c r="AK157" t="s">
        <v>556</v>
      </c>
      <c r="AR157" t="s">
        <v>556</v>
      </c>
      <c r="AY157" t="s">
        <v>556</v>
      </c>
      <c r="BF157" t="s">
        <v>556</v>
      </c>
      <c r="BM157" t="s">
        <v>556</v>
      </c>
      <c r="BT157" t="s">
        <v>556</v>
      </c>
    </row>
    <row r="158" spans="1:72">
      <c r="A158" t="s">
        <v>3136</v>
      </c>
      <c r="B158" t="s">
        <v>3137</v>
      </c>
      <c r="C158" t="s">
        <v>3138</v>
      </c>
      <c r="D158" t="s">
        <v>530</v>
      </c>
      <c r="E158" t="s">
        <v>3039</v>
      </c>
      <c r="F158" t="s">
        <v>3139</v>
      </c>
      <c r="G158" t="s">
        <v>533</v>
      </c>
      <c r="H158" t="s">
        <v>3140</v>
      </c>
      <c r="I158" t="s">
        <v>3141</v>
      </c>
      <c r="J158" t="s">
        <v>3142</v>
      </c>
      <c r="K158" t="s">
        <v>3143</v>
      </c>
      <c r="L158" t="s">
        <v>551</v>
      </c>
      <c r="M158" t="s">
        <v>3144</v>
      </c>
      <c r="N158" t="s">
        <v>859</v>
      </c>
      <c r="O158" t="s">
        <v>541</v>
      </c>
      <c r="P158" t="s">
        <v>598</v>
      </c>
      <c r="Q158" t="s">
        <v>541</v>
      </c>
      <c r="R158" t="s">
        <v>543</v>
      </c>
      <c r="S158" t="s">
        <v>541</v>
      </c>
      <c r="T158" t="s">
        <v>543</v>
      </c>
      <c r="U158" t="s">
        <v>541</v>
      </c>
      <c r="V158" t="s">
        <v>543</v>
      </c>
      <c r="W158" t="s">
        <v>3145</v>
      </c>
      <c r="X158" t="s">
        <v>3146</v>
      </c>
      <c r="Y158" t="s">
        <v>533</v>
      </c>
      <c r="Z158" t="s">
        <v>3147</v>
      </c>
      <c r="AA158" t="s">
        <v>3148</v>
      </c>
      <c r="AB158" t="s">
        <v>3149</v>
      </c>
      <c r="AC158" t="s">
        <v>3150</v>
      </c>
      <c r="AD158" t="s">
        <v>3151</v>
      </c>
      <c r="AE158" t="s">
        <v>1019</v>
      </c>
      <c r="AF158" t="s">
        <v>533</v>
      </c>
      <c r="AG158" t="s">
        <v>3152</v>
      </c>
      <c r="AH158" t="s">
        <v>549</v>
      </c>
      <c r="AI158" t="s">
        <v>3153</v>
      </c>
      <c r="AJ158" t="s">
        <v>551</v>
      </c>
      <c r="AK158" t="s">
        <v>556</v>
      </c>
      <c r="AR158" t="s">
        <v>556</v>
      </c>
      <c r="AY158" t="s">
        <v>556</v>
      </c>
      <c r="BF158" t="s">
        <v>556</v>
      </c>
      <c r="BM158" t="s">
        <v>556</v>
      </c>
      <c r="BT158" t="s">
        <v>556</v>
      </c>
    </row>
    <row r="159" spans="1:72">
      <c r="A159" t="s">
        <v>3154</v>
      </c>
      <c r="B159" t="s">
        <v>3155</v>
      </c>
      <c r="C159" t="s">
        <v>3138</v>
      </c>
      <c r="D159" t="s">
        <v>559</v>
      </c>
      <c r="E159" t="s">
        <v>3039</v>
      </c>
      <c r="F159" t="s">
        <v>3156</v>
      </c>
      <c r="G159" t="s">
        <v>561</v>
      </c>
      <c r="H159" t="s">
        <v>3157</v>
      </c>
      <c r="I159" t="s">
        <v>3158</v>
      </c>
      <c r="J159" t="s">
        <v>3159</v>
      </c>
      <c r="K159" t="s">
        <v>3160</v>
      </c>
      <c r="L159" t="s">
        <v>3161</v>
      </c>
      <c r="M159" t="s">
        <v>3162</v>
      </c>
      <c r="N159" t="s">
        <v>568</v>
      </c>
      <c r="O159" t="s">
        <v>541</v>
      </c>
      <c r="P159" t="s">
        <v>598</v>
      </c>
      <c r="Q159" t="s">
        <v>541</v>
      </c>
      <c r="R159" t="s">
        <v>598</v>
      </c>
      <c r="S159" t="s">
        <v>541</v>
      </c>
      <c r="T159" t="s">
        <v>598</v>
      </c>
      <c r="U159" t="s">
        <v>541</v>
      </c>
      <c r="V159" t="s">
        <v>598</v>
      </c>
      <c r="W159" t="s">
        <v>3163</v>
      </c>
      <c r="X159" t="s">
        <v>3159</v>
      </c>
      <c r="Y159" t="s">
        <v>561</v>
      </c>
      <c r="Z159" t="s">
        <v>3164</v>
      </c>
      <c r="AA159" t="s">
        <v>3165</v>
      </c>
      <c r="AB159" t="s">
        <v>3156</v>
      </c>
      <c r="AC159" t="s">
        <v>3166</v>
      </c>
      <c r="AD159" t="s">
        <v>556</v>
      </c>
      <c r="AK159" t="s">
        <v>556</v>
      </c>
      <c r="AR159" t="s">
        <v>556</v>
      </c>
      <c r="AY159" t="s">
        <v>556</v>
      </c>
      <c r="BF159" t="s">
        <v>556</v>
      </c>
      <c r="BM159" t="s">
        <v>556</v>
      </c>
      <c r="BT159" t="s">
        <v>556</v>
      </c>
    </row>
    <row r="160" spans="1:72">
      <c r="A160" t="s">
        <v>3167</v>
      </c>
      <c r="B160" t="s">
        <v>3168</v>
      </c>
      <c r="C160" t="s">
        <v>3138</v>
      </c>
      <c r="D160" t="s">
        <v>559</v>
      </c>
      <c r="E160" t="s">
        <v>3039</v>
      </c>
      <c r="F160" t="s">
        <v>3169</v>
      </c>
      <c r="G160" t="s">
        <v>561</v>
      </c>
      <c r="H160" t="s">
        <v>3170</v>
      </c>
      <c r="I160" t="s">
        <v>3171</v>
      </c>
      <c r="J160" t="s">
        <v>3172</v>
      </c>
      <c r="K160" t="s">
        <v>3160</v>
      </c>
      <c r="L160" t="s">
        <v>3173</v>
      </c>
      <c r="M160" t="s">
        <v>3174</v>
      </c>
      <c r="N160" t="s">
        <v>568</v>
      </c>
      <c r="O160" t="s">
        <v>541</v>
      </c>
      <c r="P160" t="s">
        <v>598</v>
      </c>
      <c r="Q160" t="s">
        <v>541</v>
      </c>
      <c r="R160" t="s">
        <v>598</v>
      </c>
      <c r="S160" t="s">
        <v>541</v>
      </c>
      <c r="T160" t="s">
        <v>598</v>
      </c>
      <c r="U160" t="s">
        <v>541</v>
      </c>
      <c r="V160" t="s">
        <v>598</v>
      </c>
      <c r="W160" t="s">
        <v>3175</v>
      </c>
      <c r="X160" t="s">
        <v>3176</v>
      </c>
      <c r="Y160" t="s">
        <v>561</v>
      </c>
      <c r="Z160" t="s">
        <v>3177</v>
      </c>
      <c r="AA160" t="s">
        <v>3165</v>
      </c>
      <c r="AB160" t="s">
        <v>3169</v>
      </c>
      <c r="AC160" t="s">
        <v>3178</v>
      </c>
      <c r="AD160" t="s">
        <v>556</v>
      </c>
      <c r="AK160" t="s">
        <v>556</v>
      </c>
      <c r="AR160" t="s">
        <v>556</v>
      </c>
      <c r="AY160" t="s">
        <v>556</v>
      </c>
      <c r="BF160" t="s">
        <v>556</v>
      </c>
      <c r="BM160" t="s">
        <v>556</v>
      </c>
      <c r="BT160" t="s">
        <v>556</v>
      </c>
    </row>
    <row r="161" spans="1:78">
      <c r="A161" t="s">
        <v>3179</v>
      </c>
      <c r="B161" t="s">
        <v>3180</v>
      </c>
      <c r="C161" t="s">
        <v>3138</v>
      </c>
      <c r="D161" t="s">
        <v>530</v>
      </c>
      <c r="E161" t="s">
        <v>3039</v>
      </c>
      <c r="F161" t="s">
        <v>3181</v>
      </c>
      <c r="G161" t="s">
        <v>533</v>
      </c>
      <c r="H161" t="s">
        <v>3182</v>
      </c>
      <c r="I161" t="s">
        <v>3183</v>
      </c>
      <c r="J161" t="s">
        <v>3184</v>
      </c>
      <c r="K161" t="s">
        <v>3143</v>
      </c>
      <c r="L161" t="s">
        <v>551</v>
      </c>
      <c r="M161" t="s">
        <v>3144</v>
      </c>
      <c r="N161" t="s">
        <v>859</v>
      </c>
      <c r="O161" t="s">
        <v>541</v>
      </c>
      <c r="P161" t="s">
        <v>598</v>
      </c>
      <c r="Q161" t="s">
        <v>541</v>
      </c>
      <c r="R161" t="s">
        <v>543</v>
      </c>
      <c r="S161" t="s">
        <v>541</v>
      </c>
      <c r="T161" t="s">
        <v>598</v>
      </c>
      <c r="U161" t="s">
        <v>541</v>
      </c>
      <c r="V161" t="s">
        <v>543</v>
      </c>
      <c r="W161" t="s">
        <v>3185</v>
      </c>
      <c r="X161" t="s">
        <v>3186</v>
      </c>
      <c r="Y161" t="s">
        <v>533</v>
      </c>
      <c r="Z161" t="s">
        <v>3187</v>
      </c>
      <c r="AA161" t="s">
        <v>3148</v>
      </c>
      <c r="AB161" t="s">
        <v>3188</v>
      </c>
      <c r="AC161" t="s">
        <v>3189</v>
      </c>
      <c r="AD161" t="s">
        <v>3190</v>
      </c>
      <c r="AE161" t="s">
        <v>1019</v>
      </c>
      <c r="AF161" t="s">
        <v>533</v>
      </c>
      <c r="AG161" t="s">
        <v>3152</v>
      </c>
      <c r="AH161" t="s">
        <v>549</v>
      </c>
      <c r="AI161" t="s">
        <v>3153</v>
      </c>
      <c r="AJ161" t="s">
        <v>551</v>
      </c>
      <c r="AK161" t="s">
        <v>556</v>
      </c>
      <c r="AR161" t="s">
        <v>556</v>
      </c>
      <c r="AY161" t="s">
        <v>556</v>
      </c>
      <c r="BF161" t="s">
        <v>556</v>
      </c>
      <c r="BM161" t="s">
        <v>556</v>
      </c>
      <c r="BT161" t="s">
        <v>556</v>
      </c>
    </row>
    <row r="162" spans="1:78">
      <c r="A162" t="s">
        <v>3191</v>
      </c>
      <c r="B162" t="s">
        <v>3192</v>
      </c>
      <c r="C162" t="s">
        <v>3138</v>
      </c>
      <c r="D162" t="s">
        <v>530</v>
      </c>
      <c r="E162" t="s">
        <v>3039</v>
      </c>
      <c r="F162" t="s">
        <v>3193</v>
      </c>
      <c r="G162" t="s">
        <v>533</v>
      </c>
      <c r="H162" t="s">
        <v>3194</v>
      </c>
      <c r="I162" t="s">
        <v>3195</v>
      </c>
      <c r="J162" t="s">
        <v>3196</v>
      </c>
      <c r="K162" t="s">
        <v>3197</v>
      </c>
      <c r="L162" t="s">
        <v>551</v>
      </c>
      <c r="M162" t="s">
        <v>3198</v>
      </c>
      <c r="N162" t="s">
        <v>859</v>
      </c>
      <c r="O162" t="s">
        <v>541</v>
      </c>
      <c r="P162" t="s">
        <v>543</v>
      </c>
      <c r="Q162" t="s">
        <v>541</v>
      </c>
      <c r="R162" t="s">
        <v>543</v>
      </c>
      <c r="S162" t="s">
        <v>541</v>
      </c>
      <c r="T162" t="s">
        <v>543</v>
      </c>
      <c r="U162" t="s">
        <v>541</v>
      </c>
      <c r="V162" t="s">
        <v>543</v>
      </c>
      <c r="W162" t="s">
        <v>3199</v>
      </c>
      <c r="X162" t="s">
        <v>3200</v>
      </c>
      <c r="Y162" t="s">
        <v>533</v>
      </c>
      <c r="Z162" t="s">
        <v>3201</v>
      </c>
      <c r="AA162" t="s">
        <v>3148</v>
      </c>
      <c r="AB162" t="s">
        <v>3202</v>
      </c>
      <c r="AC162" t="s">
        <v>3189</v>
      </c>
      <c r="AD162" t="s">
        <v>3203</v>
      </c>
      <c r="AE162" t="s">
        <v>1019</v>
      </c>
      <c r="AF162" t="s">
        <v>533</v>
      </c>
      <c r="AG162" t="s">
        <v>3152</v>
      </c>
      <c r="AH162" t="s">
        <v>549</v>
      </c>
      <c r="AI162" t="s">
        <v>3153</v>
      </c>
      <c r="AJ162" t="s">
        <v>551</v>
      </c>
      <c r="AK162" t="s">
        <v>556</v>
      </c>
      <c r="AR162" t="s">
        <v>556</v>
      </c>
      <c r="AY162" t="s">
        <v>556</v>
      </c>
      <c r="BF162" t="s">
        <v>556</v>
      </c>
      <c r="BM162" t="s">
        <v>556</v>
      </c>
      <c r="BT162" t="s">
        <v>556</v>
      </c>
    </row>
    <row r="163" spans="1:78">
      <c r="A163" t="s">
        <v>3204</v>
      </c>
      <c r="B163" t="s">
        <v>3205</v>
      </c>
      <c r="C163" t="s">
        <v>3206</v>
      </c>
      <c r="D163" t="s">
        <v>530</v>
      </c>
      <c r="E163" t="s">
        <v>3207</v>
      </c>
      <c r="F163" t="s">
        <v>2494</v>
      </c>
      <c r="G163" t="s">
        <v>533</v>
      </c>
      <c r="H163" t="s">
        <v>3208</v>
      </c>
      <c r="I163" t="s">
        <v>3209</v>
      </c>
      <c r="J163" t="s">
        <v>3210</v>
      </c>
      <c r="K163" t="s">
        <v>3211</v>
      </c>
      <c r="L163" t="s">
        <v>3212</v>
      </c>
      <c r="M163" t="s">
        <v>698</v>
      </c>
      <c r="N163" t="s">
        <v>568</v>
      </c>
      <c r="O163" t="s">
        <v>541</v>
      </c>
      <c r="P163" t="s">
        <v>542</v>
      </c>
      <c r="Q163" t="s">
        <v>541</v>
      </c>
      <c r="R163" t="s">
        <v>542</v>
      </c>
      <c r="S163" t="s">
        <v>541</v>
      </c>
      <c r="T163" t="s">
        <v>542</v>
      </c>
      <c r="U163" t="s">
        <v>541</v>
      </c>
      <c r="V163" t="s">
        <v>542</v>
      </c>
      <c r="W163" t="s">
        <v>3213</v>
      </c>
      <c r="X163" t="s">
        <v>3214</v>
      </c>
      <c r="Y163" t="s">
        <v>533</v>
      </c>
      <c r="Z163" t="s">
        <v>3215</v>
      </c>
      <c r="AA163" t="s">
        <v>3216</v>
      </c>
      <c r="AB163" t="s">
        <v>1597</v>
      </c>
      <c r="AC163" t="s">
        <v>551</v>
      </c>
      <c r="AD163" t="s">
        <v>3217</v>
      </c>
      <c r="AE163" t="s">
        <v>3218</v>
      </c>
      <c r="AF163" t="s">
        <v>533</v>
      </c>
      <c r="AG163" t="s">
        <v>3219</v>
      </c>
      <c r="AH163" t="s">
        <v>3216</v>
      </c>
      <c r="AI163" t="s">
        <v>1597</v>
      </c>
      <c r="AR163" t="s">
        <v>556</v>
      </c>
    </row>
    <row r="164" spans="1:78">
      <c r="A164" t="s">
        <v>3220</v>
      </c>
      <c r="B164" t="s">
        <v>3221</v>
      </c>
      <c r="C164" t="s">
        <v>3206</v>
      </c>
      <c r="D164" t="s">
        <v>559</v>
      </c>
      <c r="E164" t="s">
        <v>3207</v>
      </c>
      <c r="F164" t="s">
        <v>2494</v>
      </c>
      <c r="G164" t="s">
        <v>561</v>
      </c>
      <c r="H164" t="s">
        <v>3222</v>
      </c>
      <c r="I164" t="s">
        <v>3223</v>
      </c>
      <c r="J164" t="s">
        <v>3224</v>
      </c>
      <c r="K164" t="s">
        <v>3211</v>
      </c>
      <c r="L164" t="s">
        <v>3225</v>
      </c>
      <c r="M164" t="s">
        <v>698</v>
      </c>
      <c r="N164" t="s">
        <v>568</v>
      </c>
      <c r="O164" t="s">
        <v>541</v>
      </c>
      <c r="P164" t="s">
        <v>542</v>
      </c>
      <c r="Q164" t="s">
        <v>541</v>
      </c>
      <c r="R164" t="s">
        <v>542</v>
      </c>
      <c r="S164" t="s">
        <v>541</v>
      </c>
      <c r="T164" t="s">
        <v>542</v>
      </c>
      <c r="U164" t="s">
        <v>541</v>
      </c>
      <c r="V164" t="s">
        <v>542</v>
      </c>
      <c r="W164" t="s">
        <v>3226</v>
      </c>
      <c r="X164" t="s">
        <v>3227</v>
      </c>
      <c r="Y164" t="s">
        <v>561</v>
      </c>
      <c r="Z164" t="s">
        <v>3228</v>
      </c>
      <c r="AA164" t="s">
        <v>3229</v>
      </c>
      <c r="AB164" t="s">
        <v>1597</v>
      </c>
      <c r="AC164" t="s">
        <v>551</v>
      </c>
      <c r="AD164" t="s">
        <v>3230</v>
      </c>
      <c r="AE164" t="s">
        <v>3231</v>
      </c>
      <c r="AF164" t="s">
        <v>561</v>
      </c>
      <c r="AG164" t="s">
        <v>3232</v>
      </c>
      <c r="AH164" t="s">
        <v>3229</v>
      </c>
      <c r="AI164" t="s">
        <v>1597</v>
      </c>
      <c r="AR164" t="s">
        <v>556</v>
      </c>
    </row>
    <row r="165" spans="1:78">
      <c r="A165" t="s">
        <v>3233</v>
      </c>
      <c r="B165" t="s">
        <v>3234</v>
      </c>
      <c r="C165" t="s">
        <v>3206</v>
      </c>
      <c r="D165" t="s">
        <v>559</v>
      </c>
      <c r="E165" t="s">
        <v>3207</v>
      </c>
      <c r="F165" t="s">
        <v>2494</v>
      </c>
      <c r="G165" t="s">
        <v>561</v>
      </c>
      <c r="H165" t="s">
        <v>3235</v>
      </c>
      <c r="I165" t="s">
        <v>3236</v>
      </c>
      <c r="J165" t="s">
        <v>3237</v>
      </c>
      <c r="K165" t="s">
        <v>3211</v>
      </c>
      <c r="L165" t="s">
        <v>3238</v>
      </c>
      <c r="M165" t="s">
        <v>698</v>
      </c>
      <c r="N165" t="s">
        <v>568</v>
      </c>
      <c r="O165" t="s">
        <v>541</v>
      </c>
      <c r="P165" t="s">
        <v>542</v>
      </c>
      <c r="Q165" t="s">
        <v>541</v>
      </c>
      <c r="R165" t="s">
        <v>542</v>
      </c>
      <c r="S165" t="s">
        <v>541</v>
      </c>
      <c r="T165" t="s">
        <v>542</v>
      </c>
      <c r="U165" t="s">
        <v>541</v>
      </c>
      <c r="V165" t="s">
        <v>542</v>
      </c>
      <c r="W165" t="s">
        <v>3239</v>
      </c>
      <c r="X165" t="s">
        <v>3240</v>
      </c>
      <c r="Y165" t="s">
        <v>561</v>
      </c>
      <c r="Z165" t="s">
        <v>3241</v>
      </c>
      <c r="AA165" t="s">
        <v>3229</v>
      </c>
      <c r="AB165" t="s">
        <v>1597</v>
      </c>
      <c r="AC165" t="s">
        <v>551</v>
      </c>
      <c r="AD165" t="s">
        <v>3242</v>
      </c>
      <c r="AE165" t="s">
        <v>3243</v>
      </c>
      <c r="AF165" t="s">
        <v>561</v>
      </c>
      <c r="AG165" t="s">
        <v>3244</v>
      </c>
      <c r="AH165" t="s">
        <v>3229</v>
      </c>
      <c r="AI165" t="s">
        <v>1597</v>
      </c>
    </row>
    <row r="166" spans="1:78">
      <c r="A166" t="s">
        <v>3245</v>
      </c>
      <c r="B166" t="s">
        <v>3246</v>
      </c>
      <c r="C166" t="s">
        <v>3206</v>
      </c>
      <c r="D166" t="s">
        <v>559</v>
      </c>
      <c r="E166" t="s">
        <v>3207</v>
      </c>
      <c r="F166" t="s">
        <v>2494</v>
      </c>
      <c r="G166" t="s">
        <v>561</v>
      </c>
      <c r="H166" t="s">
        <v>3247</v>
      </c>
      <c r="I166" t="s">
        <v>3248</v>
      </c>
      <c r="J166" t="s">
        <v>3249</v>
      </c>
      <c r="K166" t="s">
        <v>3211</v>
      </c>
      <c r="L166" t="s">
        <v>3225</v>
      </c>
      <c r="M166" t="s">
        <v>698</v>
      </c>
      <c r="N166" t="s">
        <v>568</v>
      </c>
      <c r="O166" t="s">
        <v>541</v>
      </c>
      <c r="P166" t="s">
        <v>542</v>
      </c>
      <c r="Q166" t="s">
        <v>541</v>
      </c>
      <c r="R166" t="s">
        <v>542</v>
      </c>
      <c r="S166" t="s">
        <v>541</v>
      </c>
      <c r="T166" t="s">
        <v>542</v>
      </c>
      <c r="U166" t="s">
        <v>541</v>
      </c>
      <c r="V166" t="s">
        <v>542</v>
      </c>
      <c r="W166" t="s">
        <v>3250</v>
      </c>
      <c r="X166" t="s">
        <v>3251</v>
      </c>
      <c r="Y166" t="s">
        <v>561</v>
      </c>
      <c r="Z166" t="s">
        <v>3252</v>
      </c>
      <c r="AA166" t="s">
        <v>3229</v>
      </c>
      <c r="AB166" t="s">
        <v>1597</v>
      </c>
      <c r="AC166" t="s">
        <v>551</v>
      </c>
      <c r="AD166" t="s">
        <v>3253</v>
      </c>
      <c r="AE166" t="s">
        <v>3254</v>
      </c>
      <c r="AF166" t="s">
        <v>561</v>
      </c>
      <c r="AG166" t="s">
        <v>3255</v>
      </c>
      <c r="AH166" t="s">
        <v>3229</v>
      </c>
      <c r="AI166" t="s">
        <v>1597</v>
      </c>
      <c r="AJ166" t="s">
        <v>551</v>
      </c>
    </row>
    <row r="167" spans="1:78">
      <c r="A167" t="s">
        <v>3256</v>
      </c>
      <c r="B167" t="s">
        <v>3257</v>
      </c>
      <c r="C167" t="s">
        <v>3206</v>
      </c>
      <c r="D167" t="s">
        <v>559</v>
      </c>
      <c r="E167" t="s">
        <v>3207</v>
      </c>
      <c r="F167" t="s">
        <v>2494</v>
      </c>
      <c r="G167" t="s">
        <v>561</v>
      </c>
      <c r="H167" t="s">
        <v>3258</v>
      </c>
      <c r="I167" t="s">
        <v>3259</v>
      </c>
      <c r="J167" t="s">
        <v>3260</v>
      </c>
      <c r="K167" t="s">
        <v>3211</v>
      </c>
      <c r="L167" t="s">
        <v>3238</v>
      </c>
      <c r="M167" t="s">
        <v>3261</v>
      </c>
      <c r="N167" t="s">
        <v>568</v>
      </c>
      <c r="O167" t="s">
        <v>541</v>
      </c>
      <c r="P167" t="s">
        <v>542</v>
      </c>
      <c r="Q167" t="s">
        <v>541</v>
      </c>
      <c r="R167" t="s">
        <v>542</v>
      </c>
      <c r="S167" t="s">
        <v>541</v>
      </c>
      <c r="T167" t="s">
        <v>542</v>
      </c>
      <c r="U167" t="s">
        <v>541</v>
      </c>
      <c r="V167" t="s">
        <v>542</v>
      </c>
      <c r="W167" t="s">
        <v>3262</v>
      </c>
      <c r="X167" t="s">
        <v>3263</v>
      </c>
      <c r="Y167" t="s">
        <v>561</v>
      </c>
      <c r="Z167" t="s">
        <v>3264</v>
      </c>
      <c r="AA167" t="s">
        <v>3229</v>
      </c>
      <c r="AB167" t="s">
        <v>1597</v>
      </c>
      <c r="AC167" t="s">
        <v>3265</v>
      </c>
      <c r="AD167" t="s">
        <v>3266</v>
      </c>
      <c r="AE167" t="s">
        <v>3267</v>
      </c>
      <c r="AF167" t="s">
        <v>561</v>
      </c>
      <c r="AG167" t="s">
        <v>3268</v>
      </c>
      <c r="AH167" t="s">
        <v>3229</v>
      </c>
      <c r="AI167" t="s">
        <v>1597</v>
      </c>
      <c r="AJ167" t="s">
        <v>3269</v>
      </c>
      <c r="AK167" t="s">
        <v>3270</v>
      </c>
      <c r="AL167" t="s">
        <v>3271</v>
      </c>
      <c r="AM167" t="s">
        <v>561</v>
      </c>
      <c r="AN167" t="s">
        <v>3272</v>
      </c>
      <c r="AO167" t="s">
        <v>3229</v>
      </c>
      <c r="AP167" t="s">
        <v>1597</v>
      </c>
      <c r="AQ167" t="s">
        <v>551</v>
      </c>
    </row>
    <row r="168" spans="1:78">
      <c r="A168" t="s">
        <v>3273</v>
      </c>
      <c r="B168" t="s">
        <v>3274</v>
      </c>
      <c r="C168" t="s">
        <v>3206</v>
      </c>
      <c r="D168" t="s">
        <v>530</v>
      </c>
      <c r="E168" t="s">
        <v>3207</v>
      </c>
      <c r="F168" t="s">
        <v>3275</v>
      </c>
      <c r="G168" t="s">
        <v>533</v>
      </c>
      <c r="H168" t="s">
        <v>3276</v>
      </c>
      <c r="I168" t="s">
        <v>3277</v>
      </c>
      <c r="J168" t="s">
        <v>3278</v>
      </c>
      <c r="K168" t="s">
        <v>3279</v>
      </c>
      <c r="L168" t="s">
        <v>3280</v>
      </c>
      <c r="M168" t="s">
        <v>698</v>
      </c>
      <c r="N168" t="s">
        <v>3281</v>
      </c>
      <c r="O168" t="s">
        <v>541</v>
      </c>
      <c r="P168" t="s">
        <v>542</v>
      </c>
      <c r="Q168" t="s">
        <v>541</v>
      </c>
      <c r="R168" t="s">
        <v>542</v>
      </c>
      <c r="S168" t="s">
        <v>541</v>
      </c>
      <c r="T168" t="s">
        <v>542</v>
      </c>
      <c r="U168" t="s">
        <v>541</v>
      </c>
      <c r="V168" t="s">
        <v>542</v>
      </c>
      <c r="W168" t="s">
        <v>3282</v>
      </c>
      <c r="X168" t="s">
        <v>3283</v>
      </c>
      <c r="Y168" t="s">
        <v>533</v>
      </c>
      <c r="Z168" t="s">
        <v>3284</v>
      </c>
      <c r="AA168" t="s">
        <v>3285</v>
      </c>
      <c r="AB168" t="s">
        <v>3286</v>
      </c>
      <c r="AC168" t="s">
        <v>551</v>
      </c>
      <c r="AJ168" t="s">
        <v>551</v>
      </c>
    </row>
    <row r="169" spans="1:78">
      <c r="A169" t="s">
        <v>3287</v>
      </c>
      <c r="B169" t="s">
        <v>3288</v>
      </c>
      <c r="C169" t="s">
        <v>3206</v>
      </c>
      <c r="D169" t="s">
        <v>559</v>
      </c>
      <c r="E169" t="s">
        <v>3207</v>
      </c>
      <c r="F169" t="s">
        <v>3275</v>
      </c>
      <c r="G169" t="s">
        <v>561</v>
      </c>
      <c r="H169" t="s">
        <v>3289</v>
      </c>
      <c r="I169" t="s">
        <v>3290</v>
      </c>
      <c r="J169" t="s">
        <v>3291</v>
      </c>
      <c r="K169" t="s">
        <v>3279</v>
      </c>
      <c r="L169" t="s">
        <v>3292</v>
      </c>
      <c r="M169" t="s">
        <v>698</v>
      </c>
      <c r="N169" t="s">
        <v>568</v>
      </c>
      <c r="O169" t="s">
        <v>541</v>
      </c>
      <c r="P169" t="s">
        <v>542</v>
      </c>
      <c r="Q169" t="s">
        <v>541</v>
      </c>
      <c r="R169" t="s">
        <v>542</v>
      </c>
      <c r="S169" t="s">
        <v>541</v>
      </c>
      <c r="T169" t="s">
        <v>542</v>
      </c>
      <c r="U169" t="s">
        <v>541</v>
      </c>
      <c r="V169" t="s">
        <v>542</v>
      </c>
      <c r="W169" t="s">
        <v>3293</v>
      </c>
      <c r="X169" t="s">
        <v>3294</v>
      </c>
      <c r="Y169" t="s">
        <v>3295</v>
      </c>
      <c r="Z169" t="s">
        <v>3284</v>
      </c>
      <c r="AA169" t="s">
        <v>3296</v>
      </c>
      <c r="AB169" t="s">
        <v>3286</v>
      </c>
      <c r="AC169" t="s">
        <v>551</v>
      </c>
      <c r="AJ169" t="s">
        <v>551</v>
      </c>
    </row>
    <row r="170" spans="1:78">
      <c r="A170" t="s">
        <v>3297</v>
      </c>
      <c r="B170" t="s">
        <v>3298</v>
      </c>
      <c r="C170" t="s">
        <v>3299</v>
      </c>
      <c r="D170" t="s">
        <v>530</v>
      </c>
      <c r="E170" t="s">
        <v>3207</v>
      </c>
      <c r="F170" t="s">
        <v>2494</v>
      </c>
      <c r="G170" t="s">
        <v>533</v>
      </c>
      <c r="H170" t="s">
        <v>3300</v>
      </c>
      <c r="I170" t="s">
        <v>3301</v>
      </c>
      <c r="J170" t="s">
        <v>3302</v>
      </c>
      <c r="K170" t="s">
        <v>3303</v>
      </c>
      <c r="L170" t="s">
        <v>3304</v>
      </c>
      <c r="M170" t="s">
        <v>698</v>
      </c>
      <c r="N170" t="s">
        <v>568</v>
      </c>
      <c r="O170" t="s">
        <v>541</v>
      </c>
      <c r="P170" t="s">
        <v>542</v>
      </c>
      <c r="Q170" t="s">
        <v>541</v>
      </c>
      <c r="R170" t="s">
        <v>542</v>
      </c>
      <c r="S170" t="s">
        <v>541</v>
      </c>
      <c r="T170" t="s">
        <v>542</v>
      </c>
      <c r="U170" t="s">
        <v>541</v>
      </c>
      <c r="V170" t="s">
        <v>542</v>
      </c>
      <c r="W170" t="s">
        <v>3305</v>
      </c>
      <c r="X170" t="s">
        <v>3306</v>
      </c>
      <c r="Y170" t="s">
        <v>533</v>
      </c>
      <c r="Z170" t="s">
        <v>3307</v>
      </c>
      <c r="AA170" t="s">
        <v>3308</v>
      </c>
      <c r="AB170" t="s">
        <v>1597</v>
      </c>
      <c r="AC170" t="s">
        <v>551</v>
      </c>
      <c r="AD170" t="s">
        <v>3309</v>
      </c>
      <c r="AE170" t="s">
        <v>3310</v>
      </c>
      <c r="AF170" t="s">
        <v>533</v>
      </c>
      <c r="AG170" t="s">
        <v>3311</v>
      </c>
      <c r="AH170" t="s">
        <v>3308</v>
      </c>
      <c r="AI170" t="s">
        <v>1597</v>
      </c>
      <c r="AJ170" t="s">
        <v>551</v>
      </c>
      <c r="AK170" t="s">
        <v>3312</v>
      </c>
      <c r="AL170" t="s">
        <v>3313</v>
      </c>
      <c r="AM170" t="s">
        <v>533</v>
      </c>
      <c r="AN170" t="s">
        <v>3314</v>
      </c>
      <c r="AO170" t="s">
        <v>3308</v>
      </c>
      <c r="AP170" t="s">
        <v>1597</v>
      </c>
      <c r="AQ170" t="s">
        <v>551</v>
      </c>
    </row>
    <row r="171" spans="1:78">
      <c r="A171" t="s">
        <v>3315</v>
      </c>
      <c r="B171" t="s">
        <v>3316</v>
      </c>
      <c r="C171" t="s">
        <v>3317</v>
      </c>
      <c r="D171" t="s">
        <v>530</v>
      </c>
      <c r="E171" t="s">
        <v>3207</v>
      </c>
      <c r="F171" t="s">
        <v>2494</v>
      </c>
      <c r="G171" t="s">
        <v>533</v>
      </c>
      <c r="H171" t="s">
        <v>3318</v>
      </c>
      <c r="I171" t="s">
        <v>3319</v>
      </c>
      <c r="J171" t="s">
        <v>3320</v>
      </c>
      <c r="K171" t="s">
        <v>3321</v>
      </c>
      <c r="L171" t="s">
        <v>3322</v>
      </c>
      <c r="M171" t="s">
        <v>698</v>
      </c>
      <c r="N171" t="s">
        <v>568</v>
      </c>
      <c r="O171" t="s">
        <v>541</v>
      </c>
      <c r="P171" t="s">
        <v>598</v>
      </c>
      <c r="Q171" t="s">
        <v>541</v>
      </c>
      <c r="R171" t="s">
        <v>598</v>
      </c>
      <c r="S171" t="s">
        <v>541</v>
      </c>
      <c r="T171" t="s">
        <v>598</v>
      </c>
      <c r="U171" t="s">
        <v>541</v>
      </c>
      <c r="V171" t="s">
        <v>598</v>
      </c>
      <c r="W171" t="s">
        <v>3323</v>
      </c>
      <c r="X171" t="s">
        <v>3324</v>
      </c>
      <c r="Y171" t="s">
        <v>533</v>
      </c>
      <c r="Z171" t="s">
        <v>3325</v>
      </c>
      <c r="AA171" t="s">
        <v>3308</v>
      </c>
      <c r="AB171" t="s">
        <v>1597</v>
      </c>
      <c r="AC171" t="s">
        <v>3326</v>
      </c>
      <c r="AD171" t="s">
        <v>3327</v>
      </c>
      <c r="AE171" t="s">
        <v>3328</v>
      </c>
      <c r="AF171" t="s">
        <v>533</v>
      </c>
      <c r="AG171" t="s">
        <v>3329</v>
      </c>
      <c r="AH171" t="s">
        <v>3308</v>
      </c>
      <c r="AI171" t="s">
        <v>1597</v>
      </c>
      <c r="AJ171" t="s">
        <v>3326</v>
      </c>
    </row>
    <row r="172" spans="1:78">
      <c r="A172" t="s">
        <v>3330</v>
      </c>
      <c r="B172" t="s">
        <v>3331</v>
      </c>
      <c r="C172" t="s">
        <v>3317</v>
      </c>
      <c r="D172" t="s">
        <v>559</v>
      </c>
      <c r="E172" t="s">
        <v>3207</v>
      </c>
      <c r="F172" t="s">
        <v>2494</v>
      </c>
      <c r="G172" t="s">
        <v>533</v>
      </c>
      <c r="H172" t="s">
        <v>3332</v>
      </c>
      <c r="I172" t="s">
        <v>3333</v>
      </c>
      <c r="J172" t="s">
        <v>3334</v>
      </c>
      <c r="K172" t="s">
        <v>3335</v>
      </c>
      <c r="L172" t="s">
        <v>3322</v>
      </c>
      <c r="M172" t="s">
        <v>698</v>
      </c>
      <c r="N172" t="s">
        <v>568</v>
      </c>
      <c r="O172" t="s">
        <v>541</v>
      </c>
      <c r="P172" t="s">
        <v>542</v>
      </c>
      <c r="Q172" t="s">
        <v>541</v>
      </c>
      <c r="R172" t="s">
        <v>542</v>
      </c>
      <c r="S172" t="s">
        <v>541</v>
      </c>
      <c r="T172" t="s">
        <v>542</v>
      </c>
      <c r="U172" t="s">
        <v>541</v>
      </c>
      <c r="V172" t="s">
        <v>542</v>
      </c>
      <c r="W172" t="s">
        <v>3336</v>
      </c>
      <c r="X172" t="s">
        <v>3337</v>
      </c>
      <c r="Y172" t="s">
        <v>533</v>
      </c>
      <c r="Z172" t="s">
        <v>3338</v>
      </c>
      <c r="AA172" t="s">
        <v>3308</v>
      </c>
      <c r="AB172" t="s">
        <v>1597</v>
      </c>
      <c r="AC172" t="s">
        <v>551</v>
      </c>
      <c r="AD172" t="s">
        <v>3339</v>
      </c>
      <c r="AE172" t="s">
        <v>3340</v>
      </c>
      <c r="AF172" t="s">
        <v>533</v>
      </c>
      <c r="AG172" t="s">
        <v>3341</v>
      </c>
      <c r="AH172" t="s">
        <v>3308</v>
      </c>
      <c r="AI172" t="s">
        <v>1597</v>
      </c>
      <c r="AJ172" t="s">
        <v>551</v>
      </c>
      <c r="AK172" t="s">
        <v>3342</v>
      </c>
      <c r="AL172" t="s">
        <v>3343</v>
      </c>
      <c r="AM172" t="s">
        <v>533</v>
      </c>
      <c r="AN172" t="s">
        <v>3344</v>
      </c>
      <c r="AO172" t="s">
        <v>3308</v>
      </c>
      <c r="AR172" t="s">
        <v>3345</v>
      </c>
      <c r="AS172" t="s">
        <v>3346</v>
      </c>
      <c r="AT172" t="s">
        <v>533</v>
      </c>
      <c r="AU172" t="s">
        <v>3347</v>
      </c>
      <c r="AV172" t="s">
        <v>3308</v>
      </c>
      <c r="AW172" t="s">
        <v>1597</v>
      </c>
      <c r="AX172" t="s">
        <v>551</v>
      </c>
      <c r="AY172" t="s">
        <v>3348</v>
      </c>
      <c r="AZ172" t="s">
        <v>3349</v>
      </c>
      <c r="BA172" t="s">
        <v>533</v>
      </c>
      <c r="BB172" t="s">
        <v>3350</v>
      </c>
      <c r="BC172" t="s">
        <v>3308</v>
      </c>
      <c r="BD172" t="s">
        <v>1597</v>
      </c>
      <c r="BE172" t="s">
        <v>551</v>
      </c>
      <c r="BF172" t="s">
        <v>3351</v>
      </c>
      <c r="BG172" t="s">
        <v>3352</v>
      </c>
      <c r="BH172" t="s">
        <v>533</v>
      </c>
      <c r="BI172" t="s">
        <v>3353</v>
      </c>
      <c r="BJ172" t="s">
        <v>3308</v>
      </c>
      <c r="BK172" t="s">
        <v>1597</v>
      </c>
      <c r="BL172" t="s">
        <v>551</v>
      </c>
      <c r="BM172" t="s">
        <v>3354</v>
      </c>
      <c r="BN172" t="s">
        <v>3355</v>
      </c>
      <c r="BO172" t="s">
        <v>533</v>
      </c>
      <c r="BP172" t="s">
        <v>3356</v>
      </c>
      <c r="BQ172" t="s">
        <v>3308</v>
      </c>
      <c r="BR172" t="s">
        <v>1597</v>
      </c>
      <c r="BS172" t="s">
        <v>551</v>
      </c>
      <c r="BT172" t="s">
        <v>3357</v>
      </c>
      <c r="BU172" t="s">
        <v>3358</v>
      </c>
      <c r="BV172" t="s">
        <v>533</v>
      </c>
      <c r="BW172" t="s">
        <v>3359</v>
      </c>
      <c r="BX172" t="s">
        <v>3308</v>
      </c>
      <c r="BY172" t="s">
        <v>1597</v>
      </c>
      <c r="BZ172" t="s">
        <v>551</v>
      </c>
    </row>
    <row r="173" spans="1:78">
      <c r="A173" t="s">
        <v>3360</v>
      </c>
      <c r="B173" t="s">
        <v>3361</v>
      </c>
      <c r="C173" t="s">
        <v>3362</v>
      </c>
      <c r="D173" t="s">
        <v>530</v>
      </c>
      <c r="E173" t="s">
        <v>3207</v>
      </c>
      <c r="F173" t="s">
        <v>2494</v>
      </c>
      <c r="G173" t="s">
        <v>533</v>
      </c>
      <c r="H173" t="s">
        <v>3363</v>
      </c>
      <c r="I173" t="s">
        <v>3364</v>
      </c>
      <c r="J173" t="s">
        <v>3365</v>
      </c>
      <c r="K173" t="s">
        <v>3366</v>
      </c>
      <c r="L173" t="s">
        <v>3367</v>
      </c>
      <c r="M173" t="s">
        <v>698</v>
      </c>
      <c r="N173" t="s">
        <v>568</v>
      </c>
      <c r="O173" t="s">
        <v>541</v>
      </c>
      <c r="P173" t="s">
        <v>542</v>
      </c>
      <c r="Q173" t="s">
        <v>541</v>
      </c>
      <c r="R173" t="s">
        <v>542</v>
      </c>
      <c r="S173" t="s">
        <v>541</v>
      </c>
      <c r="T173" t="s">
        <v>542</v>
      </c>
      <c r="U173" t="s">
        <v>541</v>
      </c>
      <c r="V173" t="s">
        <v>542</v>
      </c>
      <c r="W173" t="s">
        <v>3368</v>
      </c>
      <c r="X173" t="s">
        <v>3369</v>
      </c>
      <c r="Y173" t="s">
        <v>533</v>
      </c>
      <c r="Z173" t="s">
        <v>3370</v>
      </c>
      <c r="AA173" t="s">
        <v>3216</v>
      </c>
      <c r="AB173" t="s">
        <v>1597</v>
      </c>
      <c r="AC173" t="s">
        <v>551</v>
      </c>
      <c r="AD173" t="s">
        <v>3371</v>
      </c>
      <c r="AE173" t="s">
        <v>3372</v>
      </c>
      <c r="AF173" t="s">
        <v>533</v>
      </c>
      <c r="AG173" t="s">
        <v>3373</v>
      </c>
      <c r="AH173" t="s">
        <v>3216</v>
      </c>
      <c r="AI173" t="s">
        <v>1597</v>
      </c>
      <c r="AJ173" t="s">
        <v>551</v>
      </c>
    </row>
    <row r="174" spans="1:78">
      <c r="A174" t="s">
        <v>3374</v>
      </c>
      <c r="B174" t="s">
        <v>3375</v>
      </c>
      <c r="C174" t="s">
        <v>3362</v>
      </c>
      <c r="D174" t="s">
        <v>559</v>
      </c>
      <c r="E174" t="s">
        <v>3207</v>
      </c>
      <c r="F174" t="s">
        <v>3376</v>
      </c>
      <c r="G174" t="s">
        <v>561</v>
      </c>
      <c r="H174" t="s">
        <v>3377</v>
      </c>
      <c r="I174" t="s">
        <v>3378</v>
      </c>
      <c r="J174" t="s">
        <v>3379</v>
      </c>
      <c r="K174" t="s">
        <v>3303</v>
      </c>
      <c r="L174" t="s">
        <v>3380</v>
      </c>
      <c r="M174" t="s">
        <v>698</v>
      </c>
      <c r="N174" t="s">
        <v>568</v>
      </c>
      <c r="O174" t="s">
        <v>541</v>
      </c>
      <c r="P174" t="s">
        <v>542</v>
      </c>
      <c r="Q174" t="s">
        <v>541</v>
      </c>
      <c r="R174" t="s">
        <v>542</v>
      </c>
      <c r="S174" t="s">
        <v>541</v>
      </c>
      <c r="T174" t="s">
        <v>542</v>
      </c>
      <c r="U174" t="s">
        <v>541</v>
      </c>
      <c r="V174" t="s">
        <v>542</v>
      </c>
      <c r="W174" t="s">
        <v>3381</v>
      </c>
      <c r="X174" t="s">
        <v>3382</v>
      </c>
      <c r="Y174" t="s">
        <v>561</v>
      </c>
      <c r="Z174" t="s">
        <v>3338</v>
      </c>
      <c r="AA174" t="s">
        <v>3383</v>
      </c>
      <c r="AB174" t="s">
        <v>1597</v>
      </c>
      <c r="AC174" t="s">
        <v>551</v>
      </c>
      <c r="AD174" t="s">
        <v>3384</v>
      </c>
      <c r="AE174" t="s">
        <v>3385</v>
      </c>
      <c r="AF174" t="s">
        <v>561</v>
      </c>
      <c r="AG174" t="s">
        <v>3344</v>
      </c>
      <c r="AH174" t="s">
        <v>3383</v>
      </c>
      <c r="AI174" t="s">
        <v>1597</v>
      </c>
      <c r="AJ174" t="s">
        <v>551</v>
      </c>
      <c r="AK174" t="s">
        <v>3386</v>
      </c>
      <c r="AL174" t="s">
        <v>3387</v>
      </c>
      <c r="AM174" t="s">
        <v>561</v>
      </c>
      <c r="AN174" t="s">
        <v>3388</v>
      </c>
      <c r="AO174" t="s">
        <v>3383</v>
      </c>
      <c r="AP174" t="s">
        <v>1597</v>
      </c>
      <c r="AQ174" t="s">
        <v>551</v>
      </c>
      <c r="AR174" t="s">
        <v>3389</v>
      </c>
      <c r="AS174" t="s">
        <v>3390</v>
      </c>
      <c r="AT174" t="s">
        <v>561</v>
      </c>
      <c r="AU174" t="s">
        <v>3391</v>
      </c>
      <c r="AV174" t="s">
        <v>3383</v>
      </c>
      <c r="AW174" t="s">
        <v>1597</v>
      </c>
      <c r="AX174" t="s">
        <v>551</v>
      </c>
      <c r="AY174" t="s">
        <v>3392</v>
      </c>
      <c r="AZ174" t="s">
        <v>3393</v>
      </c>
      <c r="BA174" t="s">
        <v>561</v>
      </c>
      <c r="BB174" t="s">
        <v>3394</v>
      </c>
      <c r="BC174" t="s">
        <v>3383</v>
      </c>
      <c r="BD174" t="s">
        <v>1597</v>
      </c>
      <c r="BE174" t="s">
        <v>551</v>
      </c>
    </row>
    <row r="175" spans="1:78">
      <c r="A175" t="s">
        <v>3395</v>
      </c>
      <c r="B175" t="s">
        <v>3396</v>
      </c>
      <c r="C175" t="s">
        <v>3362</v>
      </c>
      <c r="D175" t="s">
        <v>559</v>
      </c>
      <c r="E175" t="s">
        <v>3207</v>
      </c>
      <c r="F175" t="s">
        <v>3397</v>
      </c>
      <c r="G175" t="s">
        <v>533</v>
      </c>
      <c r="H175" t="s">
        <v>3398</v>
      </c>
      <c r="I175" t="s">
        <v>3399</v>
      </c>
      <c r="J175" t="s">
        <v>3400</v>
      </c>
      <c r="K175" t="s">
        <v>3303</v>
      </c>
      <c r="L175" t="s">
        <v>3401</v>
      </c>
      <c r="M175" t="s">
        <v>698</v>
      </c>
      <c r="N175" t="s">
        <v>568</v>
      </c>
      <c r="O175" t="s">
        <v>541</v>
      </c>
      <c r="P175" t="s">
        <v>542</v>
      </c>
      <c r="Q175" t="s">
        <v>541</v>
      </c>
      <c r="R175" t="s">
        <v>542</v>
      </c>
      <c r="S175" t="s">
        <v>541</v>
      </c>
      <c r="T175" t="s">
        <v>542</v>
      </c>
      <c r="U175" t="s">
        <v>541</v>
      </c>
      <c r="V175" t="s">
        <v>542</v>
      </c>
      <c r="W175" t="s">
        <v>3402</v>
      </c>
      <c r="X175" t="s">
        <v>3403</v>
      </c>
      <c r="Y175" t="s">
        <v>533</v>
      </c>
      <c r="Z175" t="s">
        <v>3404</v>
      </c>
      <c r="AA175" t="s">
        <v>3308</v>
      </c>
      <c r="AB175" t="s">
        <v>1597</v>
      </c>
      <c r="AC175" t="s">
        <v>551</v>
      </c>
      <c r="AD175" t="s">
        <v>3405</v>
      </c>
      <c r="AE175" t="s">
        <v>3406</v>
      </c>
      <c r="AF175" t="s">
        <v>533</v>
      </c>
      <c r="AG175" t="s">
        <v>3407</v>
      </c>
      <c r="AH175" t="s">
        <v>3308</v>
      </c>
      <c r="AI175" t="s">
        <v>1597</v>
      </c>
      <c r="AJ175" t="s">
        <v>551</v>
      </c>
    </row>
    <row r="176" spans="1:78">
      <c r="A176" t="s">
        <v>3408</v>
      </c>
      <c r="B176" t="s">
        <v>3409</v>
      </c>
      <c r="C176" t="s">
        <v>3362</v>
      </c>
      <c r="D176" t="s">
        <v>559</v>
      </c>
      <c r="E176" t="s">
        <v>3207</v>
      </c>
      <c r="F176" t="s">
        <v>3410</v>
      </c>
      <c r="G176" t="s">
        <v>561</v>
      </c>
      <c r="H176" t="s">
        <v>3411</v>
      </c>
      <c r="I176" t="s">
        <v>3412</v>
      </c>
      <c r="J176" t="s">
        <v>3413</v>
      </c>
      <c r="K176" t="s">
        <v>3414</v>
      </c>
      <c r="L176" t="s">
        <v>3415</v>
      </c>
      <c r="M176" t="s">
        <v>698</v>
      </c>
      <c r="N176" t="s">
        <v>568</v>
      </c>
      <c r="O176" t="s">
        <v>541</v>
      </c>
      <c r="P176" t="s">
        <v>542</v>
      </c>
      <c r="Q176" t="s">
        <v>541</v>
      </c>
      <c r="R176" t="s">
        <v>542</v>
      </c>
      <c r="S176" t="s">
        <v>541</v>
      </c>
      <c r="T176" t="s">
        <v>542</v>
      </c>
      <c r="U176" t="s">
        <v>541</v>
      </c>
      <c r="V176" t="s">
        <v>542</v>
      </c>
      <c r="W176" t="s">
        <v>3416</v>
      </c>
      <c r="X176" t="s">
        <v>3417</v>
      </c>
      <c r="Y176" t="s">
        <v>561</v>
      </c>
      <c r="Z176" t="s">
        <v>3338</v>
      </c>
      <c r="AA176" t="s">
        <v>3229</v>
      </c>
      <c r="AB176" t="s">
        <v>1597</v>
      </c>
      <c r="AC176" t="s">
        <v>551</v>
      </c>
      <c r="AD176" t="s">
        <v>3418</v>
      </c>
      <c r="AE176" t="s">
        <v>3419</v>
      </c>
      <c r="AF176" t="s">
        <v>561</v>
      </c>
      <c r="AG176" t="s">
        <v>3420</v>
      </c>
      <c r="AH176" t="s">
        <v>3229</v>
      </c>
      <c r="AI176" t="s">
        <v>1597</v>
      </c>
      <c r="AJ176" t="s">
        <v>551</v>
      </c>
    </row>
    <row r="177" spans="1:64">
      <c r="A177" t="s">
        <v>3421</v>
      </c>
      <c r="B177" t="s">
        <v>3422</v>
      </c>
      <c r="C177" t="s">
        <v>3362</v>
      </c>
      <c r="D177" t="s">
        <v>559</v>
      </c>
      <c r="E177" t="s">
        <v>3207</v>
      </c>
      <c r="F177" t="s">
        <v>3397</v>
      </c>
      <c r="G177" t="s">
        <v>561</v>
      </c>
      <c r="H177" t="s">
        <v>3423</v>
      </c>
      <c r="I177" t="s">
        <v>3424</v>
      </c>
      <c r="J177" t="s">
        <v>3425</v>
      </c>
      <c r="K177" t="s">
        <v>3426</v>
      </c>
      <c r="L177" t="s">
        <v>3380</v>
      </c>
      <c r="M177" t="s">
        <v>698</v>
      </c>
      <c r="N177" t="s">
        <v>568</v>
      </c>
      <c r="O177" t="s">
        <v>541</v>
      </c>
      <c r="P177" t="s">
        <v>542</v>
      </c>
      <c r="Q177" t="s">
        <v>541</v>
      </c>
      <c r="R177" t="s">
        <v>542</v>
      </c>
      <c r="S177" t="s">
        <v>541</v>
      </c>
      <c r="T177" t="s">
        <v>542</v>
      </c>
      <c r="U177" t="s">
        <v>541</v>
      </c>
      <c r="V177" t="s">
        <v>542</v>
      </c>
      <c r="W177" t="s">
        <v>3427</v>
      </c>
      <c r="X177" t="s">
        <v>3417</v>
      </c>
      <c r="Y177" t="s">
        <v>561</v>
      </c>
      <c r="Z177" t="s">
        <v>3338</v>
      </c>
      <c r="AA177" t="s">
        <v>3229</v>
      </c>
      <c r="AB177" t="s">
        <v>1597</v>
      </c>
      <c r="AC177" t="s">
        <v>551</v>
      </c>
      <c r="AD177" t="s">
        <v>3428</v>
      </c>
      <c r="AE177" t="s">
        <v>3406</v>
      </c>
      <c r="AF177" t="s">
        <v>561</v>
      </c>
      <c r="AG177" t="s">
        <v>3407</v>
      </c>
      <c r="AH177" t="s">
        <v>3308</v>
      </c>
      <c r="AI177" t="s">
        <v>1597</v>
      </c>
      <c r="AJ177" t="s">
        <v>551</v>
      </c>
    </row>
    <row r="178" spans="1:64">
      <c r="A178" t="s">
        <v>3429</v>
      </c>
      <c r="B178" t="s">
        <v>3430</v>
      </c>
      <c r="C178" t="s">
        <v>3431</v>
      </c>
      <c r="D178" t="s">
        <v>530</v>
      </c>
      <c r="E178" t="s">
        <v>3207</v>
      </c>
      <c r="F178" t="s">
        <v>2494</v>
      </c>
      <c r="G178" t="s">
        <v>533</v>
      </c>
      <c r="H178" t="s">
        <v>3432</v>
      </c>
      <c r="I178" t="s">
        <v>3433</v>
      </c>
      <c r="J178" t="s">
        <v>3434</v>
      </c>
      <c r="K178" t="s">
        <v>3321</v>
      </c>
      <c r="L178" t="s">
        <v>3435</v>
      </c>
      <c r="M178" t="s">
        <v>698</v>
      </c>
      <c r="N178" t="s">
        <v>568</v>
      </c>
      <c r="O178" t="s">
        <v>541</v>
      </c>
      <c r="P178" t="s">
        <v>598</v>
      </c>
      <c r="Q178" t="s">
        <v>541</v>
      </c>
      <c r="R178" t="s">
        <v>598</v>
      </c>
      <c r="S178" t="s">
        <v>541</v>
      </c>
      <c r="T178" t="s">
        <v>598</v>
      </c>
      <c r="U178" t="s">
        <v>541</v>
      </c>
      <c r="V178" t="s">
        <v>598</v>
      </c>
      <c r="W178" t="s">
        <v>3436</v>
      </c>
      <c r="X178" t="s">
        <v>3437</v>
      </c>
      <c r="Y178" t="s">
        <v>533</v>
      </c>
      <c r="Z178" t="s">
        <v>3438</v>
      </c>
      <c r="AA178" t="s">
        <v>3439</v>
      </c>
      <c r="AB178" t="s">
        <v>1597</v>
      </c>
      <c r="AC178" t="s">
        <v>551</v>
      </c>
      <c r="AD178" t="s">
        <v>3440</v>
      </c>
      <c r="AE178" t="s">
        <v>3441</v>
      </c>
      <c r="AF178" t="s">
        <v>533</v>
      </c>
      <c r="AG178" t="s">
        <v>3442</v>
      </c>
      <c r="AH178" t="s">
        <v>3443</v>
      </c>
      <c r="AI178" t="s">
        <v>1597</v>
      </c>
      <c r="AJ178" t="s">
        <v>551</v>
      </c>
      <c r="AK178" t="s">
        <v>3444</v>
      </c>
      <c r="AL178" t="s">
        <v>3445</v>
      </c>
      <c r="AM178" t="s">
        <v>533</v>
      </c>
      <c r="AN178" t="s">
        <v>3446</v>
      </c>
      <c r="AO178" t="s">
        <v>3443</v>
      </c>
      <c r="AP178" t="s">
        <v>1597</v>
      </c>
      <c r="AQ178" t="s">
        <v>551</v>
      </c>
      <c r="AR178" t="s">
        <v>3447</v>
      </c>
      <c r="AS178" t="s">
        <v>3448</v>
      </c>
      <c r="AT178" t="s">
        <v>533</v>
      </c>
      <c r="AU178" t="s">
        <v>3449</v>
      </c>
      <c r="AV178" t="s">
        <v>3439</v>
      </c>
      <c r="AW178" t="s">
        <v>1597</v>
      </c>
      <c r="AX178" t="s">
        <v>551</v>
      </c>
      <c r="AY178" t="s">
        <v>3450</v>
      </c>
      <c r="AZ178" t="s">
        <v>3451</v>
      </c>
      <c r="BA178" t="s">
        <v>533</v>
      </c>
      <c r="BB178" t="s">
        <v>3452</v>
      </c>
      <c r="BC178" t="s">
        <v>3443</v>
      </c>
      <c r="BD178" t="s">
        <v>1597</v>
      </c>
      <c r="BE178" t="s">
        <v>551</v>
      </c>
      <c r="BF178" t="s">
        <v>3453</v>
      </c>
      <c r="BG178" t="s">
        <v>3454</v>
      </c>
      <c r="BH178" t="s">
        <v>533</v>
      </c>
      <c r="BI178" t="s">
        <v>3455</v>
      </c>
      <c r="BJ178" t="s">
        <v>3443</v>
      </c>
      <c r="BK178" t="s">
        <v>1597</v>
      </c>
      <c r="BL178" t="s">
        <v>551</v>
      </c>
    </row>
    <row r="179" spans="1:64">
      <c r="A179" t="s">
        <v>3456</v>
      </c>
      <c r="B179" t="s">
        <v>3457</v>
      </c>
      <c r="C179" t="s">
        <v>3431</v>
      </c>
      <c r="D179" t="s">
        <v>559</v>
      </c>
      <c r="E179" t="s">
        <v>3207</v>
      </c>
      <c r="F179" t="s">
        <v>2494</v>
      </c>
      <c r="G179" t="s">
        <v>533</v>
      </c>
      <c r="H179" t="s">
        <v>3458</v>
      </c>
      <c r="I179" t="s">
        <v>3433</v>
      </c>
      <c r="J179" t="s">
        <v>3459</v>
      </c>
      <c r="K179" t="s">
        <v>3211</v>
      </c>
      <c r="L179" t="s">
        <v>3460</v>
      </c>
      <c r="M179" t="s">
        <v>698</v>
      </c>
      <c r="N179" t="s">
        <v>568</v>
      </c>
      <c r="O179" t="s">
        <v>541</v>
      </c>
      <c r="P179" t="s">
        <v>598</v>
      </c>
      <c r="Q179" t="s">
        <v>541</v>
      </c>
      <c r="R179" t="s">
        <v>598</v>
      </c>
      <c r="S179" t="s">
        <v>541</v>
      </c>
      <c r="T179" t="s">
        <v>598</v>
      </c>
      <c r="U179" t="s">
        <v>541</v>
      </c>
      <c r="V179" t="s">
        <v>598</v>
      </c>
      <c r="W179" t="s">
        <v>3461</v>
      </c>
      <c r="X179" t="s">
        <v>3462</v>
      </c>
      <c r="Y179" t="s">
        <v>533</v>
      </c>
      <c r="Z179" t="s">
        <v>3463</v>
      </c>
      <c r="AA179" t="s">
        <v>3439</v>
      </c>
      <c r="AB179" t="s">
        <v>1597</v>
      </c>
      <c r="AC179" t="s">
        <v>551</v>
      </c>
      <c r="AD179" t="s">
        <v>3464</v>
      </c>
      <c r="AE179" t="s">
        <v>3465</v>
      </c>
      <c r="AF179" t="s">
        <v>533</v>
      </c>
      <c r="AG179" t="s">
        <v>3466</v>
      </c>
      <c r="AH179" t="s">
        <v>3443</v>
      </c>
      <c r="AI179" t="s">
        <v>1597</v>
      </c>
      <c r="AJ179" t="s">
        <v>551</v>
      </c>
      <c r="AK179" t="s">
        <v>3467</v>
      </c>
      <c r="AL179" t="s">
        <v>3468</v>
      </c>
      <c r="AM179" t="s">
        <v>533</v>
      </c>
      <c r="AN179" t="s">
        <v>3469</v>
      </c>
      <c r="AO179" t="s">
        <v>3443</v>
      </c>
      <c r="AP179" t="s">
        <v>1597</v>
      </c>
      <c r="AQ179" t="s">
        <v>551</v>
      </c>
      <c r="AR179" t="s">
        <v>3470</v>
      </c>
      <c r="AS179" t="s">
        <v>3471</v>
      </c>
      <c r="AT179" t="s">
        <v>533</v>
      </c>
      <c r="AU179" t="s">
        <v>3472</v>
      </c>
      <c r="AV179" t="s">
        <v>3216</v>
      </c>
      <c r="AW179" t="s">
        <v>1597</v>
      </c>
      <c r="AX179" t="s">
        <v>551</v>
      </c>
    </row>
    <row r="180" spans="1:64">
      <c r="A180" t="s">
        <v>3473</v>
      </c>
      <c r="B180" t="s">
        <v>3474</v>
      </c>
      <c r="C180" t="s">
        <v>3431</v>
      </c>
      <c r="D180" t="s">
        <v>530</v>
      </c>
      <c r="E180" t="s">
        <v>3207</v>
      </c>
      <c r="F180" t="s">
        <v>2494</v>
      </c>
      <c r="G180" t="s">
        <v>533</v>
      </c>
      <c r="H180" t="s">
        <v>3475</v>
      </c>
      <c r="I180" t="s">
        <v>3476</v>
      </c>
      <c r="J180" t="s">
        <v>3477</v>
      </c>
      <c r="K180" t="s">
        <v>3303</v>
      </c>
      <c r="L180" t="s">
        <v>3478</v>
      </c>
      <c r="M180" t="s">
        <v>698</v>
      </c>
      <c r="N180" t="s">
        <v>568</v>
      </c>
      <c r="O180" t="s">
        <v>541</v>
      </c>
      <c r="P180" t="s">
        <v>542</v>
      </c>
      <c r="Q180" t="s">
        <v>541</v>
      </c>
      <c r="R180" t="s">
        <v>542</v>
      </c>
      <c r="S180" t="s">
        <v>541</v>
      </c>
      <c r="T180" t="s">
        <v>542</v>
      </c>
      <c r="U180" t="s">
        <v>541</v>
      </c>
      <c r="V180" t="s">
        <v>542</v>
      </c>
      <c r="W180" t="s">
        <v>3479</v>
      </c>
      <c r="X180" t="s">
        <v>3480</v>
      </c>
      <c r="Y180" t="s">
        <v>533</v>
      </c>
      <c r="Z180" t="s">
        <v>3481</v>
      </c>
      <c r="AA180" t="s">
        <v>3216</v>
      </c>
      <c r="AB180" t="s">
        <v>1597</v>
      </c>
      <c r="AC180" t="s">
        <v>551</v>
      </c>
      <c r="AD180" t="s">
        <v>3482</v>
      </c>
      <c r="AE180" t="s">
        <v>3483</v>
      </c>
      <c r="AF180" t="s">
        <v>533</v>
      </c>
      <c r="AG180" t="s">
        <v>3484</v>
      </c>
      <c r="AH180" t="s">
        <v>3216</v>
      </c>
      <c r="AI180" t="s">
        <v>1597</v>
      </c>
      <c r="AJ180" t="s">
        <v>551</v>
      </c>
      <c r="AK180" t="s">
        <v>3485</v>
      </c>
      <c r="AL180" t="s">
        <v>3486</v>
      </c>
      <c r="AM180" t="s">
        <v>533</v>
      </c>
      <c r="AN180" t="s">
        <v>3487</v>
      </c>
      <c r="AO180" t="s">
        <v>3216</v>
      </c>
      <c r="AP180" t="s">
        <v>1597</v>
      </c>
      <c r="AQ180" t="s">
        <v>551</v>
      </c>
    </row>
    <row r="181" spans="1:64">
      <c r="A181" t="s">
        <v>3488</v>
      </c>
      <c r="B181" t="s">
        <v>3489</v>
      </c>
      <c r="C181" t="s">
        <v>3431</v>
      </c>
      <c r="D181" t="s">
        <v>530</v>
      </c>
      <c r="E181" t="s">
        <v>3207</v>
      </c>
      <c r="F181" t="s">
        <v>2494</v>
      </c>
      <c r="G181" t="s">
        <v>533</v>
      </c>
      <c r="H181" t="s">
        <v>3490</v>
      </c>
      <c r="I181" t="s">
        <v>3491</v>
      </c>
      <c r="J181" t="s">
        <v>3492</v>
      </c>
      <c r="K181" t="s">
        <v>3303</v>
      </c>
      <c r="L181" t="s">
        <v>3493</v>
      </c>
      <c r="M181" t="s">
        <v>698</v>
      </c>
      <c r="N181" t="s">
        <v>568</v>
      </c>
      <c r="O181" t="s">
        <v>541</v>
      </c>
      <c r="P181" t="s">
        <v>542</v>
      </c>
      <c r="Q181" t="s">
        <v>541</v>
      </c>
      <c r="R181" t="s">
        <v>542</v>
      </c>
      <c r="S181" t="s">
        <v>541</v>
      </c>
      <c r="T181" t="s">
        <v>542</v>
      </c>
      <c r="U181" t="s">
        <v>541</v>
      </c>
      <c r="V181" t="s">
        <v>542</v>
      </c>
      <c r="W181" t="s">
        <v>3494</v>
      </c>
      <c r="X181" t="s">
        <v>3495</v>
      </c>
      <c r="Y181" t="s">
        <v>533</v>
      </c>
      <c r="Z181" t="s">
        <v>3496</v>
      </c>
      <c r="AA181" t="s">
        <v>3308</v>
      </c>
      <c r="AB181" t="s">
        <v>1597</v>
      </c>
      <c r="AC181" t="s">
        <v>551</v>
      </c>
      <c r="AD181" t="s">
        <v>3497</v>
      </c>
      <c r="AE181" t="s">
        <v>3498</v>
      </c>
      <c r="AF181" t="s">
        <v>533</v>
      </c>
      <c r="AG181" t="s">
        <v>3487</v>
      </c>
      <c r="AH181" t="s">
        <v>3308</v>
      </c>
      <c r="AI181" t="s">
        <v>1597</v>
      </c>
      <c r="AJ181" t="s">
        <v>551</v>
      </c>
    </row>
    <row r="182" spans="1:64">
      <c r="A182" t="s">
        <v>3499</v>
      </c>
      <c r="B182" t="s">
        <v>3500</v>
      </c>
      <c r="C182" t="s">
        <v>3431</v>
      </c>
      <c r="D182" t="s">
        <v>559</v>
      </c>
      <c r="E182" t="s">
        <v>3207</v>
      </c>
      <c r="F182" t="s">
        <v>1405</v>
      </c>
      <c r="G182" t="s">
        <v>561</v>
      </c>
      <c r="H182" t="s">
        <v>3501</v>
      </c>
      <c r="I182" t="s">
        <v>3502</v>
      </c>
      <c r="J182" t="s">
        <v>3503</v>
      </c>
      <c r="K182" t="s">
        <v>3504</v>
      </c>
      <c r="L182" t="s">
        <v>3505</v>
      </c>
      <c r="M182" t="s">
        <v>698</v>
      </c>
      <c r="N182" t="s">
        <v>568</v>
      </c>
      <c r="O182" t="s">
        <v>541</v>
      </c>
      <c r="P182" t="s">
        <v>542</v>
      </c>
      <c r="Q182" t="s">
        <v>541</v>
      </c>
      <c r="R182" t="s">
        <v>542</v>
      </c>
      <c r="S182" t="s">
        <v>541</v>
      </c>
      <c r="T182" t="s">
        <v>542</v>
      </c>
      <c r="U182" t="s">
        <v>541</v>
      </c>
      <c r="V182" t="s">
        <v>542</v>
      </c>
      <c r="W182" t="s">
        <v>3506</v>
      </c>
      <c r="X182" t="s">
        <v>3507</v>
      </c>
      <c r="Y182" t="s">
        <v>561</v>
      </c>
      <c r="Z182" t="s">
        <v>3508</v>
      </c>
      <c r="AA182" t="s">
        <v>3229</v>
      </c>
      <c r="AB182" t="s">
        <v>1597</v>
      </c>
      <c r="AC182" t="s">
        <v>551</v>
      </c>
      <c r="AD182" t="s">
        <v>3509</v>
      </c>
      <c r="AE182" t="s">
        <v>3510</v>
      </c>
      <c r="AF182" t="s">
        <v>561</v>
      </c>
      <c r="AG182" t="s">
        <v>3511</v>
      </c>
      <c r="AH182" t="s">
        <v>3229</v>
      </c>
      <c r="AI182" t="s">
        <v>1597</v>
      </c>
      <c r="AJ182" t="s">
        <v>551</v>
      </c>
      <c r="AK182" t="s">
        <v>3512</v>
      </c>
      <c r="AL182" t="s">
        <v>3513</v>
      </c>
      <c r="AM182" t="s">
        <v>561</v>
      </c>
      <c r="AN182" t="s">
        <v>3514</v>
      </c>
      <c r="AO182" t="s">
        <v>3515</v>
      </c>
      <c r="AP182" t="s">
        <v>928</v>
      </c>
      <c r="AQ182" t="s">
        <v>1292</v>
      </c>
    </row>
    <row r="183" spans="1:64">
      <c r="A183" t="s">
        <v>3516</v>
      </c>
      <c r="B183" t="s">
        <v>3517</v>
      </c>
      <c r="C183" t="s">
        <v>3518</v>
      </c>
      <c r="D183" t="s">
        <v>530</v>
      </c>
      <c r="E183" t="s">
        <v>3207</v>
      </c>
      <c r="F183" t="s">
        <v>2494</v>
      </c>
      <c r="G183" t="s">
        <v>533</v>
      </c>
      <c r="H183" t="s">
        <v>3519</v>
      </c>
      <c r="I183" t="s">
        <v>3520</v>
      </c>
      <c r="J183" t="s">
        <v>3521</v>
      </c>
      <c r="K183" t="s">
        <v>3321</v>
      </c>
      <c r="L183" t="s">
        <v>3522</v>
      </c>
      <c r="M183" t="s">
        <v>698</v>
      </c>
      <c r="N183" t="s">
        <v>568</v>
      </c>
      <c r="O183" t="s">
        <v>541</v>
      </c>
      <c r="P183" t="s">
        <v>542</v>
      </c>
      <c r="Q183" t="s">
        <v>541</v>
      </c>
      <c r="R183" t="s">
        <v>542</v>
      </c>
      <c r="S183" t="s">
        <v>541</v>
      </c>
      <c r="T183" t="s">
        <v>542</v>
      </c>
      <c r="U183" t="s">
        <v>541</v>
      </c>
      <c r="V183" t="s">
        <v>542</v>
      </c>
      <c r="W183" t="s">
        <v>3523</v>
      </c>
      <c r="X183" t="s">
        <v>3524</v>
      </c>
      <c r="Y183" t="s">
        <v>533</v>
      </c>
      <c r="Z183" t="s">
        <v>3525</v>
      </c>
      <c r="AA183" t="s">
        <v>3216</v>
      </c>
      <c r="AB183" t="s">
        <v>1597</v>
      </c>
      <c r="AC183" t="s">
        <v>551</v>
      </c>
      <c r="AD183" t="s">
        <v>3526</v>
      </c>
      <c r="AE183" t="s">
        <v>3527</v>
      </c>
      <c r="AF183" t="s">
        <v>533</v>
      </c>
      <c r="AG183" t="s">
        <v>3528</v>
      </c>
      <c r="AH183" t="s">
        <v>3216</v>
      </c>
      <c r="AI183" t="s">
        <v>1597</v>
      </c>
      <c r="AJ183" t="s">
        <v>551</v>
      </c>
      <c r="AK183" t="s">
        <v>3529</v>
      </c>
      <c r="AL183" t="s">
        <v>3530</v>
      </c>
      <c r="AM183" t="s">
        <v>533</v>
      </c>
      <c r="AN183" t="s">
        <v>3531</v>
      </c>
      <c r="AO183" t="s">
        <v>3216</v>
      </c>
      <c r="AP183" t="s">
        <v>1597</v>
      </c>
      <c r="AQ183" t="s">
        <v>551</v>
      </c>
      <c r="AR183" t="s">
        <v>3532</v>
      </c>
      <c r="AS183" t="s">
        <v>3533</v>
      </c>
      <c r="AT183" t="s">
        <v>533</v>
      </c>
      <c r="AU183" t="s">
        <v>3534</v>
      </c>
      <c r="AV183" t="s">
        <v>3216</v>
      </c>
      <c r="AW183" t="s">
        <v>1597</v>
      </c>
      <c r="AX183" t="s">
        <v>551</v>
      </c>
    </row>
    <row r="184" spans="1:64">
      <c r="A184" t="s">
        <v>3535</v>
      </c>
      <c r="B184" t="s">
        <v>3536</v>
      </c>
      <c r="C184" t="s">
        <v>3518</v>
      </c>
      <c r="D184" t="s">
        <v>559</v>
      </c>
      <c r="E184" t="s">
        <v>3207</v>
      </c>
      <c r="F184" t="s">
        <v>2494</v>
      </c>
      <c r="G184" t="s">
        <v>561</v>
      </c>
      <c r="H184" t="s">
        <v>3537</v>
      </c>
      <c r="I184" t="s">
        <v>3538</v>
      </c>
      <c r="J184" t="s">
        <v>3539</v>
      </c>
      <c r="K184" t="s">
        <v>3211</v>
      </c>
      <c r="L184" t="s">
        <v>3540</v>
      </c>
      <c r="M184" t="s">
        <v>698</v>
      </c>
      <c r="N184" t="s">
        <v>568</v>
      </c>
      <c r="O184" t="s">
        <v>541</v>
      </c>
      <c r="P184" t="s">
        <v>542</v>
      </c>
      <c r="Q184" t="s">
        <v>541</v>
      </c>
      <c r="R184" t="s">
        <v>542</v>
      </c>
      <c r="S184" t="s">
        <v>541</v>
      </c>
      <c r="T184" t="s">
        <v>542</v>
      </c>
      <c r="U184" t="s">
        <v>541</v>
      </c>
      <c r="V184" t="s">
        <v>542</v>
      </c>
      <c r="W184" t="s">
        <v>3541</v>
      </c>
      <c r="X184" t="s">
        <v>3542</v>
      </c>
      <c r="Y184" t="s">
        <v>561</v>
      </c>
      <c r="Z184" t="s">
        <v>3543</v>
      </c>
      <c r="AA184" t="s">
        <v>3229</v>
      </c>
      <c r="AB184" t="s">
        <v>1597</v>
      </c>
      <c r="AC184" t="s">
        <v>551</v>
      </c>
      <c r="AD184" t="s">
        <v>3544</v>
      </c>
      <c r="AE184" t="s">
        <v>3545</v>
      </c>
      <c r="AF184" t="s">
        <v>561</v>
      </c>
      <c r="AG184" t="s">
        <v>3546</v>
      </c>
      <c r="AH184" t="s">
        <v>3383</v>
      </c>
      <c r="AI184" t="s">
        <v>1597</v>
      </c>
      <c r="AJ184" t="s">
        <v>551</v>
      </c>
      <c r="AK184" t="s">
        <v>3547</v>
      </c>
      <c r="AL184" t="s">
        <v>3548</v>
      </c>
      <c r="AM184" t="s">
        <v>561</v>
      </c>
      <c r="AN184" t="s">
        <v>3549</v>
      </c>
      <c r="AO184" t="s">
        <v>3383</v>
      </c>
      <c r="AP184" t="s">
        <v>1597</v>
      </c>
      <c r="AQ184" t="s">
        <v>551</v>
      </c>
    </row>
    <row r="185" spans="1:64">
      <c r="A185" t="s">
        <v>3550</v>
      </c>
      <c r="B185" t="s">
        <v>3551</v>
      </c>
      <c r="C185" t="s">
        <v>3518</v>
      </c>
      <c r="D185" t="s">
        <v>559</v>
      </c>
      <c r="E185" t="s">
        <v>3207</v>
      </c>
      <c r="F185" t="s">
        <v>2494</v>
      </c>
      <c r="G185" t="s">
        <v>533</v>
      </c>
      <c r="H185" t="s">
        <v>3552</v>
      </c>
      <c r="I185" t="s">
        <v>3553</v>
      </c>
      <c r="J185" t="s">
        <v>3554</v>
      </c>
      <c r="K185" t="s">
        <v>3555</v>
      </c>
      <c r="L185" t="s">
        <v>3556</v>
      </c>
      <c r="M185" t="s">
        <v>698</v>
      </c>
      <c r="N185" t="s">
        <v>568</v>
      </c>
      <c r="O185" t="s">
        <v>541</v>
      </c>
      <c r="P185" t="s">
        <v>542</v>
      </c>
      <c r="Q185" t="s">
        <v>541</v>
      </c>
      <c r="R185" t="s">
        <v>542</v>
      </c>
      <c r="S185" t="s">
        <v>541</v>
      </c>
      <c r="T185" t="s">
        <v>542</v>
      </c>
      <c r="U185" t="s">
        <v>541</v>
      </c>
      <c r="V185" t="s">
        <v>542</v>
      </c>
      <c r="W185" t="s">
        <v>3557</v>
      </c>
      <c r="X185" t="s">
        <v>3558</v>
      </c>
      <c r="Y185" t="s">
        <v>533</v>
      </c>
      <c r="Z185" t="s">
        <v>3559</v>
      </c>
      <c r="AA185" t="s">
        <v>3216</v>
      </c>
      <c r="AB185" t="s">
        <v>1597</v>
      </c>
      <c r="AC185" t="s">
        <v>551</v>
      </c>
      <c r="AD185" t="s">
        <v>3560</v>
      </c>
      <c r="AE185" t="s">
        <v>3561</v>
      </c>
      <c r="AF185" t="s">
        <v>533</v>
      </c>
      <c r="AG185" t="s">
        <v>3549</v>
      </c>
      <c r="AH185" t="s">
        <v>3216</v>
      </c>
      <c r="AI185" t="s">
        <v>1597</v>
      </c>
      <c r="AJ185" t="s">
        <v>551</v>
      </c>
    </row>
    <row r="186" spans="1:64">
      <c r="A186" t="s">
        <v>3562</v>
      </c>
      <c r="B186" t="s">
        <v>3563</v>
      </c>
      <c r="C186" t="s">
        <v>3518</v>
      </c>
      <c r="D186" t="s">
        <v>530</v>
      </c>
      <c r="E186" t="s">
        <v>3207</v>
      </c>
      <c r="F186" t="s">
        <v>2494</v>
      </c>
      <c r="G186" t="s">
        <v>533</v>
      </c>
      <c r="H186" t="s">
        <v>3564</v>
      </c>
      <c r="I186" t="s">
        <v>3565</v>
      </c>
      <c r="J186" t="s">
        <v>3566</v>
      </c>
      <c r="K186" t="s">
        <v>3321</v>
      </c>
      <c r="L186" t="s">
        <v>3567</v>
      </c>
      <c r="M186" t="s">
        <v>698</v>
      </c>
      <c r="N186" t="s">
        <v>568</v>
      </c>
      <c r="O186" t="s">
        <v>541</v>
      </c>
      <c r="P186" t="s">
        <v>542</v>
      </c>
      <c r="Q186" t="s">
        <v>541</v>
      </c>
      <c r="R186" t="s">
        <v>542</v>
      </c>
      <c r="S186" t="s">
        <v>541</v>
      </c>
      <c r="T186" t="s">
        <v>542</v>
      </c>
      <c r="U186" t="s">
        <v>541</v>
      </c>
      <c r="V186" t="s">
        <v>542</v>
      </c>
      <c r="W186" t="s">
        <v>3568</v>
      </c>
      <c r="X186" t="s">
        <v>3569</v>
      </c>
      <c r="Y186" t="s">
        <v>533</v>
      </c>
      <c r="Z186" t="s">
        <v>3570</v>
      </c>
      <c r="AA186" t="s">
        <v>3216</v>
      </c>
      <c r="AB186" t="s">
        <v>1597</v>
      </c>
      <c r="AC186" t="s">
        <v>551</v>
      </c>
      <c r="AD186" t="s">
        <v>3571</v>
      </c>
      <c r="AE186" t="s">
        <v>3572</v>
      </c>
      <c r="AF186" t="s">
        <v>533</v>
      </c>
      <c r="AG186" t="s">
        <v>3573</v>
      </c>
      <c r="AH186" t="s">
        <v>3216</v>
      </c>
      <c r="AI186" t="s">
        <v>1597</v>
      </c>
      <c r="AJ186" t="s">
        <v>551</v>
      </c>
    </row>
    <row r="187" spans="1:64">
      <c r="A187" t="s">
        <v>3574</v>
      </c>
      <c r="B187" t="s">
        <v>3575</v>
      </c>
      <c r="C187" t="s">
        <v>3518</v>
      </c>
      <c r="D187" t="s">
        <v>559</v>
      </c>
      <c r="E187" t="s">
        <v>3207</v>
      </c>
      <c r="F187" t="s">
        <v>2494</v>
      </c>
      <c r="G187" t="s">
        <v>533</v>
      </c>
      <c r="H187" t="s">
        <v>3576</v>
      </c>
      <c r="I187" t="s">
        <v>3577</v>
      </c>
      <c r="J187" t="s">
        <v>3578</v>
      </c>
      <c r="K187" t="s">
        <v>3579</v>
      </c>
      <c r="L187" t="s">
        <v>3580</v>
      </c>
      <c r="M187" t="s">
        <v>698</v>
      </c>
      <c r="N187" t="s">
        <v>568</v>
      </c>
      <c r="O187" t="s">
        <v>541</v>
      </c>
      <c r="P187" t="s">
        <v>542</v>
      </c>
      <c r="Q187" t="s">
        <v>541</v>
      </c>
      <c r="R187" t="s">
        <v>542</v>
      </c>
      <c r="S187" t="s">
        <v>541</v>
      </c>
      <c r="T187" t="s">
        <v>542</v>
      </c>
      <c r="U187" t="s">
        <v>541</v>
      </c>
      <c r="V187" t="s">
        <v>542</v>
      </c>
      <c r="W187" t="s">
        <v>3581</v>
      </c>
      <c r="X187" t="s">
        <v>3582</v>
      </c>
      <c r="Y187" t="s">
        <v>533</v>
      </c>
      <c r="Z187" t="s">
        <v>3583</v>
      </c>
      <c r="AA187" t="s">
        <v>3216</v>
      </c>
      <c r="AB187" t="s">
        <v>1597</v>
      </c>
      <c r="AC187" t="s">
        <v>551</v>
      </c>
      <c r="AD187" t="s">
        <v>3584</v>
      </c>
      <c r="AE187" t="s">
        <v>3561</v>
      </c>
      <c r="AF187" t="s">
        <v>533</v>
      </c>
      <c r="AG187" t="s">
        <v>3585</v>
      </c>
      <c r="AH187" t="s">
        <v>3216</v>
      </c>
      <c r="AI187" t="s">
        <v>1597</v>
      </c>
      <c r="AJ187" t="s">
        <v>551</v>
      </c>
    </row>
    <row r="188" spans="1:64">
      <c r="A188" t="s">
        <v>3586</v>
      </c>
      <c r="B188" t="s">
        <v>3587</v>
      </c>
      <c r="C188" t="s">
        <v>3518</v>
      </c>
      <c r="D188" t="s">
        <v>559</v>
      </c>
      <c r="E188" t="s">
        <v>3207</v>
      </c>
      <c r="F188" t="s">
        <v>2494</v>
      </c>
      <c r="G188" t="s">
        <v>533</v>
      </c>
      <c r="H188" t="s">
        <v>3588</v>
      </c>
      <c r="I188" t="s">
        <v>3589</v>
      </c>
      <c r="J188" t="s">
        <v>3590</v>
      </c>
      <c r="K188" t="s">
        <v>3579</v>
      </c>
      <c r="L188" t="s">
        <v>3580</v>
      </c>
      <c r="M188" t="s">
        <v>698</v>
      </c>
      <c r="N188" t="s">
        <v>568</v>
      </c>
      <c r="O188" t="s">
        <v>541</v>
      </c>
      <c r="P188" t="s">
        <v>542</v>
      </c>
      <c r="Q188" t="s">
        <v>541</v>
      </c>
      <c r="R188" t="s">
        <v>542</v>
      </c>
      <c r="S188" t="s">
        <v>541</v>
      </c>
      <c r="T188" t="s">
        <v>542</v>
      </c>
      <c r="U188" t="s">
        <v>541</v>
      </c>
      <c r="V188" t="s">
        <v>542</v>
      </c>
      <c r="W188" t="s">
        <v>3591</v>
      </c>
      <c r="X188" t="s">
        <v>3592</v>
      </c>
      <c r="Y188" t="s">
        <v>533</v>
      </c>
      <c r="Z188" t="s">
        <v>3583</v>
      </c>
      <c r="AA188" t="s">
        <v>3216</v>
      </c>
      <c r="AB188" t="s">
        <v>1597</v>
      </c>
      <c r="AC188" t="s">
        <v>551</v>
      </c>
      <c r="AD188" t="s">
        <v>3593</v>
      </c>
      <c r="AE188" t="s">
        <v>3594</v>
      </c>
      <c r="AF188" t="s">
        <v>533</v>
      </c>
      <c r="AG188" t="s">
        <v>3595</v>
      </c>
      <c r="AH188" t="s">
        <v>3216</v>
      </c>
      <c r="AI188" t="s">
        <v>1597</v>
      </c>
      <c r="AJ188" t="s">
        <v>551</v>
      </c>
      <c r="AK188" t="s">
        <v>3596</v>
      </c>
      <c r="AL188" t="s">
        <v>3597</v>
      </c>
      <c r="AM188" t="s">
        <v>533</v>
      </c>
      <c r="AN188" t="s">
        <v>3598</v>
      </c>
      <c r="AO188" t="s">
        <v>3599</v>
      </c>
      <c r="AP188" t="s">
        <v>1597</v>
      </c>
      <c r="AQ188" t="s">
        <v>551</v>
      </c>
    </row>
    <row r="189" spans="1:64">
      <c r="A189" t="s">
        <v>3600</v>
      </c>
      <c r="B189" t="s">
        <v>3601</v>
      </c>
      <c r="C189" t="s">
        <v>3518</v>
      </c>
      <c r="D189" t="s">
        <v>530</v>
      </c>
      <c r="E189" t="s">
        <v>3207</v>
      </c>
      <c r="F189" t="s">
        <v>2494</v>
      </c>
      <c r="G189" t="s">
        <v>533</v>
      </c>
      <c r="H189" t="s">
        <v>3602</v>
      </c>
      <c r="I189" t="s">
        <v>3603</v>
      </c>
      <c r="J189" t="s">
        <v>3604</v>
      </c>
      <c r="K189" t="s">
        <v>3321</v>
      </c>
      <c r="L189" t="s">
        <v>3605</v>
      </c>
      <c r="M189" t="s">
        <v>698</v>
      </c>
      <c r="N189" t="s">
        <v>568</v>
      </c>
      <c r="O189" t="s">
        <v>541</v>
      </c>
      <c r="P189" t="s">
        <v>542</v>
      </c>
      <c r="Q189" t="s">
        <v>541</v>
      </c>
      <c r="R189" t="s">
        <v>542</v>
      </c>
      <c r="S189" t="s">
        <v>541</v>
      </c>
      <c r="T189" t="s">
        <v>542</v>
      </c>
      <c r="U189" t="s">
        <v>541</v>
      </c>
      <c r="V189" t="s">
        <v>542</v>
      </c>
      <c r="W189" t="s">
        <v>3606</v>
      </c>
      <c r="X189" t="s">
        <v>3607</v>
      </c>
      <c r="Y189" t="s">
        <v>533</v>
      </c>
      <c r="Z189" t="s">
        <v>3608</v>
      </c>
      <c r="AA189" t="s">
        <v>3308</v>
      </c>
      <c r="AB189" t="s">
        <v>1597</v>
      </c>
      <c r="AC189" t="s">
        <v>551</v>
      </c>
      <c r="AD189" t="s">
        <v>3609</v>
      </c>
      <c r="AE189" t="s">
        <v>3610</v>
      </c>
      <c r="AF189" t="s">
        <v>533</v>
      </c>
      <c r="AG189" t="s">
        <v>3611</v>
      </c>
      <c r="AH189" t="s">
        <v>3308</v>
      </c>
      <c r="AI189" t="s">
        <v>1597</v>
      </c>
      <c r="AJ189" t="s">
        <v>551</v>
      </c>
    </row>
    <row r="190" spans="1:64">
      <c r="A190" t="s">
        <v>3612</v>
      </c>
      <c r="B190" t="s">
        <v>3613</v>
      </c>
      <c r="C190" t="s">
        <v>3518</v>
      </c>
      <c r="D190" t="s">
        <v>559</v>
      </c>
      <c r="E190" t="s">
        <v>3207</v>
      </c>
      <c r="F190" t="s">
        <v>2494</v>
      </c>
      <c r="G190" t="s">
        <v>533</v>
      </c>
      <c r="H190" t="s">
        <v>3614</v>
      </c>
      <c r="I190" t="s">
        <v>3615</v>
      </c>
      <c r="J190" t="s">
        <v>3616</v>
      </c>
      <c r="K190" t="s">
        <v>3303</v>
      </c>
      <c r="L190" t="s">
        <v>3617</v>
      </c>
      <c r="M190" t="s">
        <v>698</v>
      </c>
      <c r="N190" t="s">
        <v>568</v>
      </c>
      <c r="O190" t="s">
        <v>541</v>
      </c>
      <c r="P190" t="s">
        <v>542</v>
      </c>
      <c r="Q190" t="s">
        <v>541</v>
      </c>
      <c r="R190" t="s">
        <v>542</v>
      </c>
      <c r="S190" t="s">
        <v>541</v>
      </c>
      <c r="T190" t="s">
        <v>542</v>
      </c>
      <c r="U190" t="s">
        <v>541</v>
      </c>
      <c r="V190" t="s">
        <v>542</v>
      </c>
      <c r="W190" t="s">
        <v>3618</v>
      </c>
      <c r="X190" t="s">
        <v>3619</v>
      </c>
      <c r="Y190" t="s">
        <v>533</v>
      </c>
      <c r="Z190" t="s">
        <v>3620</v>
      </c>
      <c r="AA190" t="s">
        <v>3216</v>
      </c>
      <c r="AB190" t="s">
        <v>1597</v>
      </c>
      <c r="AC190" t="s">
        <v>551</v>
      </c>
      <c r="AD190" t="s">
        <v>3621</v>
      </c>
      <c r="AE190" t="s">
        <v>3622</v>
      </c>
      <c r="AF190" t="s">
        <v>533</v>
      </c>
      <c r="AG190" t="s">
        <v>3623</v>
      </c>
      <c r="AH190" t="s">
        <v>3216</v>
      </c>
      <c r="AI190" t="s">
        <v>1597</v>
      </c>
      <c r="AJ190" t="s">
        <v>551</v>
      </c>
      <c r="AK190" t="s">
        <v>3624</v>
      </c>
      <c r="AL190" t="s">
        <v>3625</v>
      </c>
      <c r="AM190" t="s">
        <v>533</v>
      </c>
      <c r="AN190" t="s">
        <v>3626</v>
      </c>
      <c r="AO190" t="s">
        <v>3599</v>
      </c>
      <c r="AP190" t="s">
        <v>1597</v>
      </c>
      <c r="AQ190" t="s">
        <v>551</v>
      </c>
    </row>
    <row r="191" spans="1:64">
      <c r="A191" t="s">
        <v>3627</v>
      </c>
      <c r="B191" t="s">
        <v>3628</v>
      </c>
      <c r="C191" t="s">
        <v>3629</v>
      </c>
      <c r="D191" t="s">
        <v>530</v>
      </c>
      <c r="E191" t="s">
        <v>3207</v>
      </c>
      <c r="F191" t="s">
        <v>2494</v>
      </c>
      <c r="G191" t="s">
        <v>533</v>
      </c>
      <c r="H191" t="s">
        <v>3630</v>
      </c>
      <c r="I191" t="s">
        <v>3631</v>
      </c>
      <c r="J191" t="s">
        <v>3632</v>
      </c>
      <c r="K191" t="s">
        <v>3633</v>
      </c>
      <c r="L191" t="s">
        <v>3634</v>
      </c>
      <c r="M191" t="s">
        <v>698</v>
      </c>
      <c r="N191" t="s">
        <v>568</v>
      </c>
      <c r="O191" t="s">
        <v>541</v>
      </c>
      <c r="P191" t="s">
        <v>543</v>
      </c>
      <c r="Q191" t="s">
        <v>541</v>
      </c>
      <c r="R191" t="s">
        <v>543</v>
      </c>
      <c r="S191" t="s">
        <v>541</v>
      </c>
      <c r="T191" t="s">
        <v>543</v>
      </c>
      <c r="U191" t="s">
        <v>541</v>
      </c>
      <c r="V191" t="s">
        <v>543</v>
      </c>
      <c r="W191" t="s">
        <v>3635</v>
      </c>
      <c r="X191" t="s">
        <v>3636</v>
      </c>
      <c r="Y191" t="s">
        <v>533</v>
      </c>
      <c r="Z191" t="s">
        <v>3637</v>
      </c>
      <c r="AA191" t="s">
        <v>3443</v>
      </c>
      <c r="AB191" t="s">
        <v>1597</v>
      </c>
      <c r="AC191" t="s">
        <v>551</v>
      </c>
      <c r="AD191" t="s">
        <v>3638</v>
      </c>
      <c r="AE191" t="s">
        <v>3639</v>
      </c>
      <c r="AF191" t="s">
        <v>533</v>
      </c>
      <c r="AG191" t="s">
        <v>3640</v>
      </c>
      <c r="AH191" t="s">
        <v>3443</v>
      </c>
      <c r="AI191" t="s">
        <v>1597</v>
      </c>
      <c r="AJ191" t="s">
        <v>551</v>
      </c>
    </row>
    <row r="192" spans="1:64">
      <c r="A192" t="s">
        <v>3641</v>
      </c>
      <c r="B192" t="s">
        <v>3642</v>
      </c>
      <c r="C192" t="s">
        <v>3629</v>
      </c>
      <c r="D192" t="s">
        <v>559</v>
      </c>
      <c r="E192" t="s">
        <v>3207</v>
      </c>
      <c r="F192" t="s">
        <v>1405</v>
      </c>
      <c r="G192" t="s">
        <v>561</v>
      </c>
      <c r="H192" t="s">
        <v>3643</v>
      </c>
      <c r="I192" t="s">
        <v>3644</v>
      </c>
      <c r="J192" t="s">
        <v>3645</v>
      </c>
      <c r="K192" t="s">
        <v>3646</v>
      </c>
      <c r="M192" t="s">
        <v>698</v>
      </c>
      <c r="N192" t="s">
        <v>568</v>
      </c>
      <c r="O192" t="s">
        <v>541</v>
      </c>
      <c r="P192" t="s">
        <v>543</v>
      </c>
      <c r="Q192" t="s">
        <v>541</v>
      </c>
      <c r="R192" t="s">
        <v>543</v>
      </c>
      <c r="S192" t="s">
        <v>541</v>
      </c>
      <c r="T192" t="s">
        <v>543</v>
      </c>
      <c r="U192" t="s">
        <v>541</v>
      </c>
      <c r="V192" t="s">
        <v>543</v>
      </c>
      <c r="W192" t="s">
        <v>3647</v>
      </c>
      <c r="X192" t="s">
        <v>3648</v>
      </c>
      <c r="Y192" t="s">
        <v>561</v>
      </c>
      <c r="Z192" t="s">
        <v>3649</v>
      </c>
      <c r="AA192" t="s">
        <v>3229</v>
      </c>
      <c r="AB192" t="s">
        <v>928</v>
      </c>
      <c r="AC192" t="s">
        <v>551</v>
      </c>
      <c r="AD192" t="s">
        <v>3650</v>
      </c>
      <c r="AE192" t="s">
        <v>3651</v>
      </c>
      <c r="AF192" t="s">
        <v>561</v>
      </c>
      <c r="AG192" t="s">
        <v>3652</v>
      </c>
      <c r="AH192" t="s">
        <v>3229</v>
      </c>
      <c r="AI192" t="s">
        <v>3653</v>
      </c>
      <c r="AJ192" t="s">
        <v>551</v>
      </c>
    </row>
    <row r="193" spans="1:50">
      <c r="A193" t="s">
        <v>3654</v>
      </c>
      <c r="B193" t="s">
        <v>3655</v>
      </c>
      <c r="C193" t="s">
        <v>3629</v>
      </c>
      <c r="D193" t="s">
        <v>559</v>
      </c>
      <c r="E193" t="s">
        <v>3207</v>
      </c>
      <c r="F193" t="s">
        <v>3656</v>
      </c>
      <c r="G193" t="s">
        <v>561</v>
      </c>
      <c r="H193" t="s">
        <v>3657</v>
      </c>
      <c r="I193" t="s">
        <v>3658</v>
      </c>
      <c r="J193" t="s">
        <v>3659</v>
      </c>
      <c r="K193" t="s">
        <v>3660</v>
      </c>
      <c r="L193" t="s">
        <v>3661</v>
      </c>
      <c r="M193" t="s">
        <v>3662</v>
      </c>
      <c r="N193" t="s">
        <v>568</v>
      </c>
      <c r="O193" t="s">
        <v>541</v>
      </c>
      <c r="P193" t="s">
        <v>598</v>
      </c>
      <c r="Q193" t="s">
        <v>541</v>
      </c>
      <c r="R193" t="s">
        <v>598</v>
      </c>
      <c r="S193" t="s">
        <v>541</v>
      </c>
      <c r="T193" t="s">
        <v>598</v>
      </c>
      <c r="U193" t="s">
        <v>541</v>
      </c>
      <c r="V193" t="s">
        <v>598</v>
      </c>
      <c r="W193" t="s">
        <v>3663</v>
      </c>
      <c r="X193" t="s">
        <v>3664</v>
      </c>
      <c r="Y193" t="s">
        <v>561</v>
      </c>
      <c r="Z193" t="s">
        <v>3665</v>
      </c>
      <c r="AA193" t="s">
        <v>3666</v>
      </c>
      <c r="AB193" t="s">
        <v>3667</v>
      </c>
      <c r="AC193" t="s">
        <v>551</v>
      </c>
      <c r="AD193" t="s">
        <v>3668</v>
      </c>
      <c r="AE193" t="s">
        <v>3669</v>
      </c>
      <c r="AF193" t="s">
        <v>561</v>
      </c>
      <c r="AG193" t="s">
        <v>3670</v>
      </c>
      <c r="AH193" t="s">
        <v>3229</v>
      </c>
      <c r="AI193" t="s">
        <v>3667</v>
      </c>
      <c r="AJ193" t="s">
        <v>551</v>
      </c>
    </row>
    <row r="194" spans="1:50">
      <c r="A194" t="s">
        <v>3671</v>
      </c>
      <c r="B194" t="s">
        <v>3672</v>
      </c>
      <c r="C194" t="s">
        <v>3629</v>
      </c>
      <c r="D194" t="s">
        <v>559</v>
      </c>
      <c r="E194" t="s">
        <v>3207</v>
      </c>
      <c r="F194" t="s">
        <v>3656</v>
      </c>
      <c r="G194" t="s">
        <v>561</v>
      </c>
      <c r="H194" t="s">
        <v>3673</v>
      </c>
      <c r="I194" t="s">
        <v>3674</v>
      </c>
      <c r="J194" t="s">
        <v>3675</v>
      </c>
      <c r="K194" t="s">
        <v>3676</v>
      </c>
      <c r="L194" t="s">
        <v>3677</v>
      </c>
      <c r="M194" t="s">
        <v>698</v>
      </c>
      <c r="N194" t="s">
        <v>568</v>
      </c>
      <c r="O194" t="s">
        <v>541</v>
      </c>
      <c r="P194" t="s">
        <v>598</v>
      </c>
      <c r="Q194" t="s">
        <v>541</v>
      </c>
      <c r="R194" t="s">
        <v>598</v>
      </c>
      <c r="S194" t="s">
        <v>541</v>
      </c>
      <c r="T194" t="s">
        <v>598</v>
      </c>
      <c r="U194" t="s">
        <v>541</v>
      </c>
      <c r="V194" t="s">
        <v>598</v>
      </c>
      <c r="W194" t="s">
        <v>3678</v>
      </c>
      <c r="X194" t="s">
        <v>3679</v>
      </c>
      <c r="Y194" t="s">
        <v>561</v>
      </c>
      <c r="Z194" t="s">
        <v>3680</v>
      </c>
      <c r="AA194" t="s">
        <v>3229</v>
      </c>
      <c r="AB194" t="s">
        <v>3667</v>
      </c>
      <c r="AC194" t="s">
        <v>551</v>
      </c>
      <c r="AD194" t="s">
        <v>3681</v>
      </c>
      <c r="AE194" t="s">
        <v>3682</v>
      </c>
      <c r="AF194" t="s">
        <v>561</v>
      </c>
      <c r="AG194" t="s">
        <v>3683</v>
      </c>
      <c r="AH194" t="s">
        <v>3229</v>
      </c>
      <c r="AI194" t="s">
        <v>3667</v>
      </c>
      <c r="AJ194" t="s">
        <v>551</v>
      </c>
    </row>
    <row r="195" spans="1:50">
      <c r="A195" t="s">
        <v>3684</v>
      </c>
      <c r="B195" t="s">
        <v>3685</v>
      </c>
      <c r="C195" t="s">
        <v>3629</v>
      </c>
      <c r="D195" t="s">
        <v>559</v>
      </c>
      <c r="E195" t="s">
        <v>3207</v>
      </c>
      <c r="F195" t="s">
        <v>3686</v>
      </c>
      <c r="G195" t="s">
        <v>561</v>
      </c>
      <c r="H195" t="s">
        <v>3687</v>
      </c>
      <c r="I195" t="s">
        <v>3688</v>
      </c>
      <c r="J195" t="s">
        <v>3689</v>
      </c>
      <c r="K195" t="s">
        <v>3690</v>
      </c>
      <c r="L195" t="s">
        <v>3691</v>
      </c>
      <c r="M195" t="s">
        <v>698</v>
      </c>
      <c r="N195" t="s">
        <v>568</v>
      </c>
      <c r="O195" t="s">
        <v>541</v>
      </c>
      <c r="P195" t="s">
        <v>543</v>
      </c>
      <c r="Q195" t="s">
        <v>541</v>
      </c>
      <c r="R195" t="s">
        <v>543</v>
      </c>
      <c r="S195" t="s">
        <v>541</v>
      </c>
      <c r="T195" t="s">
        <v>543</v>
      </c>
      <c r="U195" t="s">
        <v>541</v>
      </c>
      <c r="V195" t="s">
        <v>543</v>
      </c>
      <c r="W195" t="s">
        <v>3692</v>
      </c>
      <c r="X195" t="s">
        <v>3693</v>
      </c>
      <c r="Y195" t="s">
        <v>561</v>
      </c>
      <c r="Z195" t="s">
        <v>3694</v>
      </c>
      <c r="AA195" t="s">
        <v>3229</v>
      </c>
      <c r="AB195" t="s">
        <v>3667</v>
      </c>
      <c r="AC195" t="s">
        <v>551</v>
      </c>
      <c r="AD195" t="s">
        <v>3695</v>
      </c>
      <c r="AE195" t="s">
        <v>3696</v>
      </c>
      <c r="AF195" t="s">
        <v>561</v>
      </c>
      <c r="AG195" t="s">
        <v>3697</v>
      </c>
      <c r="AH195" t="s">
        <v>3229</v>
      </c>
      <c r="AI195" t="s">
        <v>3667</v>
      </c>
      <c r="AJ195" t="s">
        <v>551</v>
      </c>
    </row>
    <row r="196" spans="1:50">
      <c r="A196" t="s">
        <v>3698</v>
      </c>
      <c r="B196" t="s">
        <v>3699</v>
      </c>
      <c r="C196" t="s">
        <v>3700</v>
      </c>
      <c r="D196" t="s">
        <v>530</v>
      </c>
      <c r="E196" t="s">
        <v>3207</v>
      </c>
      <c r="F196" t="s">
        <v>2494</v>
      </c>
      <c r="G196" t="s">
        <v>533</v>
      </c>
      <c r="H196" t="s">
        <v>3701</v>
      </c>
      <c r="I196" t="s">
        <v>3702</v>
      </c>
      <c r="J196" t="s">
        <v>3703</v>
      </c>
      <c r="K196" t="s">
        <v>3704</v>
      </c>
      <c r="L196" t="s">
        <v>3705</v>
      </c>
      <c r="M196" t="s">
        <v>698</v>
      </c>
      <c r="N196" t="s">
        <v>568</v>
      </c>
      <c r="O196" t="s">
        <v>541</v>
      </c>
      <c r="P196" t="s">
        <v>542</v>
      </c>
      <c r="Q196" t="s">
        <v>541</v>
      </c>
      <c r="R196" t="s">
        <v>542</v>
      </c>
      <c r="S196" t="s">
        <v>541</v>
      </c>
      <c r="T196" t="s">
        <v>542</v>
      </c>
      <c r="U196" t="s">
        <v>541</v>
      </c>
      <c r="V196" t="s">
        <v>542</v>
      </c>
      <c r="W196" t="s">
        <v>3706</v>
      </c>
      <c r="X196" t="s">
        <v>3707</v>
      </c>
      <c r="Y196" t="s">
        <v>533</v>
      </c>
      <c r="Z196" t="s">
        <v>3708</v>
      </c>
      <c r="AA196" t="s">
        <v>3308</v>
      </c>
      <c r="AB196" t="s">
        <v>1597</v>
      </c>
      <c r="AC196" t="s">
        <v>551</v>
      </c>
      <c r="AD196" t="s">
        <v>3709</v>
      </c>
      <c r="AE196" t="s">
        <v>3710</v>
      </c>
      <c r="AF196" t="s">
        <v>533</v>
      </c>
      <c r="AG196" t="s">
        <v>3711</v>
      </c>
      <c r="AH196" t="s">
        <v>3308</v>
      </c>
      <c r="AI196" t="s">
        <v>1597</v>
      </c>
      <c r="AJ196" t="s">
        <v>551</v>
      </c>
    </row>
    <row r="197" spans="1:50">
      <c r="A197" t="s">
        <v>3712</v>
      </c>
      <c r="B197" t="s">
        <v>3713</v>
      </c>
      <c r="C197" t="s">
        <v>3700</v>
      </c>
      <c r="D197" t="s">
        <v>559</v>
      </c>
      <c r="E197" t="s">
        <v>3207</v>
      </c>
      <c r="F197" t="s">
        <v>1405</v>
      </c>
      <c r="G197" t="s">
        <v>561</v>
      </c>
      <c r="H197" t="s">
        <v>3714</v>
      </c>
      <c r="I197" t="s">
        <v>3715</v>
      </c>
      <c r="J197" t="s">
        <v>3716</v>
      </c>
      <c r="K197" t="s">
        <v>3303</v>
      </c>
      <c r="L197" t="s">
        <v>3717</v>
      </c>
      <c r="M197" t="s">
        <v>698</v>
      </c>
      <c r="N197" t="s">
        <v>568</v>
      </c>
      <c r="O197" t="s">
        <v>541</v>
      </c>
      <c r="P197" t="s">
        <v>542</v>
      </c>
      <c r="Q197" t="s">
        <v>541</v>
      </c>
      <c r="R197" t="s">
        <v>542</v>
      </c>
      <c r="S197" t="s">
        <v>541</v>
      </c>
      <c r="T197" t="s">
        <v>542</v>
      </c>
      <c r="U197" t="s">
        <v>541</v>
      </c>
      <c r="V197" t="s">
        <v>542</v>
      </c>
      <c r="W197" t="s">
        <v>3718</v>
      </c>
      <c r="X197" t="s">
        <v>3719</v>
      </c>
      <c r="Y197" t="s">
        <v>561</v>
      </c>
      <c r="Z197" t="s">
        <v>3720</v>
      </c>
      <c r="AA197" t="s">
        <v>3229</v>
      </c>
      <c r="AB197" t="s">
        <v>1597</v>
      </c>
      <c r="AC197" t="s">
        <v>551</v>
      </c>
      <c r="AD197" t="s">
        <v>3721</v>
      </c>
      <c r="AE197" t="s">
        <v>3722</v>
      </c>
      <c r="AF197" t="s">
        <v>561</v>
      </c>
      <c r="AG197" t="s">
        <v>3723</v>
      </c>
      <c r="AH197" t="s">
        <v>3229</v>
      </c>
      <c r="AI197" t="s">
        <v>1597</v>
      </c>
      <c r="AJ197" t="s">
        <v>551</v>
      </c>
      <c r="AK197" t="s">
        <v>3724</v>
      </c>
      <c r="AL197" t="s">
        <v>3725</v>
      </c>
      <c r="AM197" t="s">
        <v>561</v>
      </c>
      <c r="AN197" t="s">
        <v>3726</v>
      </c>
      <c r="AO197" t="s">
        <v>3229</v>
      </c>
      <c r="AP197" t="s">
        <v>1597</v>
      </c>
      <c r="AQ197" t="s">
        <v>551</v>
      </c>
      <c r="AR197" t="s">
        <v>3727</v>
      </c>
      <c r="AS197" t="s">
        <v>3728</v>
      </c>
      <c r="AT197" t="s">
        <v>561</v>
      </c>
      <c r="AU197" t="s">
        <v>3729</v>
      </c>
      <c r="AV197" t="s">
        <v>3515</v>
      </c>
      <c r="AW197" t="s">
        <v>928</v>
      </c>
      <c r="AX197" t="s">
        <v>1292</v>
      </c>
    </row>
    <row r="198" spans="1:50">
      <c r="A198" t="s">
        <v>3730</v>
      </c>
      <c r="B198" t="s">
        <v>3731</v>
      </c>
      <c r="C198" t="s">
        <v>3700</v>
      </c>
      <c r="D198" t="s">
        <v>559</v>
      </c>
      <c r="E198" t="s">
        <v>3207</v>
      </c>
      <c r="F198" t="s">
        <v>2494</v>
      </c>
      <c r="G198" t="s">
        <v>561</v>
      </c>
      <c r="H198" t="s">
        <v>3732</v>
      </c>
      <c r="I198" t="s">
        <v>3733</v>
      </c>
      <c r="J198" t="s">
        <v>3734</v>
      </c>
      <c r="K198" t="s">
        <v>3303</v>
      </c>
      <c r="L198" t="s">
        <v>3735</v>
      </c>
      <c r="M198" t="s">
        <v>698</v>
      </c>
      <c r="N198" t="s">
        <v>568</v>
      </c>
      <c r="O198" t="s">
        <v>541</v>
      </c>
      <c r="P198" t="s">
        <v>542</v>
      </c>
      <c r="Q198" t="s">
        <v>541</v>
      </c>
      <c r="R198" t="s">
        <v>542</v>
      </c>
      <c r="S198" t="s">
        <v>541</v>
      </c>
      <c r="T198" t="s">
        <v>542</v>
      </c>
      <c r="U198" t="s">
        <v>541</v>
      </c>
      <c r="V198" t="s">
        <v>542</v>
      </c>
      <c r="W198" t="s">
        <v>3736</v>
      </c>
      <c r="X198" t="s">
        <v>3737</v>
      </c>
      <c r="Y198" t="s">
        <v>561</v>
      </c>
      <c r="Z198" t="s">
        <v>3738</v>
      </c>
      <c r="AA198" t="s">
        <v>3229</v>
      </c>
      <c r="AB198" t="s">
        <v>1597</v>
      </c>
      <c r="AC198" t="s">
        <v>551</v>
      </c>
      <c r="AD198" t="s">
        <v>3739</v>
      </c>
      <c r="AE198" t="s">
        <v>3740</v>
      </c>
      <c r="AF198" t="s">
        <v>561</v>
      </c>
      <c r="AG198" t="s">
        <v>3726</v>
      </c>
      <c r="AH198" t="s">
        <v>3229</v>
      </c>
      <c r="AI198" t="s">
        <v>1597</v>
      </c>
      <c r="AJ198" t="s">
        <v>551</v>
      </c>
      <c r="AK198" t="s">
        <v>3741</v>
      </c>
      <c r="AL198" t="s">
        <v>3742</v>
      </c>
      <c r="AM198" t="s">
        <v>561</v>
      </c>
      <c r="AN198" t="s">
        <v>3743</v>
      </c>
      <c r="AO198" t="s">
        <v>3229</v>
      </c>
      <c r="AP198" t="s">
        <v>1597</v>
      </c>
      <c r="AQ198" t="s">
        <v>551</v>
      </c>
      <c r="AR198" t="s">
        <v>3744</v>
      </c>
      <c r="AS198" t="s">
        <v>3745</v>
      </c>
      <c r="AT198" t="s">
        <v>561</v>
      </c>
      <c r="AU198" t="s">
        <v>3746</v>
      </c>
      <c r="AV198" t="s">
        <v>3229</v>
      </c>
      <c r="AW198" t="s">
        <v>1597</v>
      </c>
      <c r="AX198" t="s">
        <v>551</v>
      </c>
    </row>
    <row r="199" spans="1:50">
      <c r="A199" t="s">
        <v>3747</v>
      </c>
      <c r="B199" t="s">
        <v>3748</v>
      </c>
      <c r="C199" t="s">
        <v>3700</v>
      </c>
      <c r="D199" t="s">
        <v>530</v>
      </c>
      <c r="E199" t="s">
        <v>3207</v>
      </c>
      <c r="F199" t="s">
        <v>2494</v>
      </c>
      <c r="G199" t="s">
        <v>533</v>
      </c>
      <c r="H199" t="s">
        <v>3749</v>
      </c>
      <c r="I199" t="s">
        <v>3750</v>
      </c>
      <c r="J199" t="s">
        <v>3751</v>
      </c>
      <c r="K199" t="s">
        <v>3303</v>
      </c>
      <c r="L199" t="s">
        <v>3752</v>
      </c>
      <c r="M199" t="s">
        <v>698</v>
      </c>
      <c r="N199" t="s">
        <v>568</v>
      </c>
      <c r="O199" t="s">
        <v>541</v>
      </c>
      <c r="P199" t="s">
        <v>542</v>
      </c>
      <c r="Q199" t="s">
        <v>541</v>
      </c>
      <c r="R199" t="s">
        <v>542</v>
      </c>
      <c r="S199" t="s">
        <v>541</v>
      </c>
      <c r="T199" t="s">
        <v>542</v>
      </c>
      <c r="U199" t="s">
        <v>541</v>
      </c>
      <c r="V199" t="s">
        <v>542</v>
      </c>
      <c r="W199" t="s">
        <v>3753</v>
      </c>
      <c r="X199" t="s">
        <v>3754</v>
      </c>
      <c r="Y199" t="s">
        <v>533</v>
      </c>
      <c r="Z199" t="s">
        <v>3755</v>
      </c>
      <c r="AA199" t="s">
        <v>3308</v>
      </c>
      <c r="AB199" t="s">
        <v>1597</v>
      </c>
      <c r="AC199" t="s">
        <v>551</v>
      </c>
      <c r="AD199" t="s">
        <v>3756</v>
      </c>
      <c r="AE199" t="s">
        <v>3757</v>
      </c>
      <c r="AF199" t="s">
        <v>533</v>
      </c>
      <c r="AG199" t="s">
        <v>3758</v>
      </c>
      <c r="AH199" t="s">
        <v>3308</v>
      </c>
      <c r="AI199" t="s">
        <v>1597</v>
      </c>
      <c r="AJ199" t="s">
        <v>551</v>
      </c>
    </row>
    <row r="200" spans="1:50">
      <c r="A200" t="s">
        <v>3759</v>
      </c>
      <c r="B200" t="s">
        <v>3760</v>
      </c>
      <c r="C200" t="s">
        <v>3700</v>
      </c>
      <c r="D200" t="s">
        <v>530</v>
      </c>
      <c r="E200" t="s">
        <v>3207</v>
      </c>
      <c r="F200" t="s">
        <v>2494</v>
      </c>
      <c r="G200" t="s">
        <v>533</v>
      </c>
      <c r="H200" t="s">
        <v>3761</v>
      </c>
      <c r="I200" t="s">
        <v>3762</v>
      </c>
      <c r="J200" t="s">
        <v>3763</v>
      </c>
      <c r="K200" t="s">
        <v>3303</v>
      </c>
      <c r="L200" t="s">
        <v>3764</v>
      </c>
      <c r="M200" t="s">
        <v>3261</v>
      </c>
      <c r="N200" t="s">
        <v>568</v>
      </c>
      <c r="O200" t="s">
        <v>541</v>
      </c>
      <c r="P200" t="s">
        <v>542</v>
      </c>
      <c r="Q200" t="s">
        <v>541</v>
      </c>
      <c r="R200" t="s">
        <v>542</v>
      </c>
      <c r="S200" t="s">
        <v>541</v>
      </c>
      <c r="T200" t="s">
        <v>542</v>
      </c>
      <c r="U200" t="s">
        <v>541</v>
      </c>
      <c r="V200" t="s">
        <v>542</v>
      </c>
      <c r="W200" t="s">
        <v>3765</v>
      </c>
      <c r="X200" t="s">
        <v>3766</v>
      </c>
      <c r="Y200" t="s">
        <v>533</v>
      </c>
      <c r="Z200" t="s">
        <v>3767</v>
      </c>
      <c r="AA200" t="s">
        <v>3229</v>
      </c>
      <c r="AB200" t="s">
        <v>1597</v>
      </c>
      <c r="AC200" t="s">
        <v>551</v>
      </c>
      <c r="AD200" t="s">
        <v>3768</v>
      </c>
      <c r="AE200" t="s">
        <v>3769</v>
      </c>
      <c r="AF200" t="s">
        <v>533</v>
      </c>
      <c r="AG200" t="s">
        <v>3472</v>
      </c>
      <c r="AH200" t="s">
        <v>3308</v>
      </c>
      <c r="AI200" t="s">
        <v>1597</v>
      </c>
      <c r="AJ200" t="s">
        <v>551</v>
      </c>
    </row>
    <row r="201" spans="1:50">
      <c r="A201" t="s">
        <v>3770</v>
      </c>
      <c r="B201" t="s">
        <v>3771</v>
      </c>
      <c r="C201" t="s">
        <v>3700</v>
      </c>
      <c r="D201" t="s">
        <v>559</v>
      </c>
      <c r="E201" t="s">
        <v>3207</v>
      </c>
      <c r="F201" t="s">
        <v>2494</v>
      </c>
      <c r="G201" t="s">
        <v>533</v>
      </c>
      <c r="H201" t="s">
        <v>3772</v>
      </c>
      <c r="I201" t="s">
        <v>3773</v>
      </c>
      <c r="J201" t="s">
        <v>3774</v>
      </c>
      <c r="K201" t="s">
        <v>3303</v>
      </c>
      <c r="L201" t="s">
        <v>3775</v>
      </c>
      <c r="M201" t="s">
        <v>3776</v>
      </c>
      <c r="N201" t="s">
        <v>568</v>
      </c>
      <c r="O201" t="s">
        <v>541</v>
      </c>
      <c r="P201" t="s">
        <v>542</v>
      </c>
      <c r="Q201" t="s">
        <v>541</v>
      </c>
      <c r="R201" t="s">
        <v>542</v>
      </c>
      <c r="S201" t="s">
        <v>541</v>
      </c>
      <c r="T201" t="s">
        <v>542</v>
      </c>
      <c r="U201" t="s">
        <v>541</v>
      </c>
      <c r="V201" t="s">
        <v>542</v>
      </c>
      <c r="W201" t="s">
        <v>3777</v>
      </c>
      <c r="X201" t="s">
        <v>3778</v>
      </c>
      <c r="Y201" t="s">
        <v>533</v>
      </c>
      <c r="Z201" t="s">
        <v>3779</v>
      </c>
      <c r="AA201" t="s">
        <v>3308</v>
      </c>
      <c r="AB201" t="s">
        <v>1597</v>
      </c>
      <c r="AC201" t="s">
        <v>3780</v>
      </c>
      <c r="AD201" t="s">
        <v>3781</v>
      </c>
      <c r="AE201" t="s">
        <v>3782</v>
      </c>
      <c r="AF201" t="s">
        <v>533</v>
      </c>
      <c r="AG201" t="s">
        <v>3783</v>
      </c>
      <c r="AH201" t="s">
        <v>3308</v>
      </c>
      <c r="AI201" t="s">
        <v>1597</v>
      </c>
      <c r="AJ201" t="s">
        <v>3780</v>
      </c>
    </row>
    <row r="202" spans="1:50">
      <c r="A202" t="s">
        <v>3784</v>
      </c>
      <c r="B202" t="s">
        <v>3785</v>
      </c>
      <c r="C202" t="s">
        <v>3700</v>
      </c>
      <c r="D202" t="s">
        <v>559</v>
      </c>
      <c r="E202" t="s">
        <v>3207</v>
      </c>
      <c r="F202" t="s">
        <v>2494</v>
      </c>
      <c r="G202" t="s">
        <v>533</v>
      </c>
      <c r="H202" t="s">
        <v>3786</v>
      </c>
      <c r="I202" t="s">
        <v>3787</v>
      </c>
      <c r="J202" t="s">
        <v>3788</v>
      </c>
      <c r="K202" t="s">
        <v>3303</v>
      </c>
      <c r="L202" t="s">
        <v>3775</v>
      </c>
      <c r="M202" t="s">
        <v>3776</v>
      </c>
      <c r="N202" t="s">
        <v>568</v>
      </c>
      <c r="O202" t="s">
        <v>541</v>
      </c>
      <c r="P202" t="s">
        <v>542</v>
      </c>
      <c r="Q202" t="s">
        <v>541</v>
      </c>
      <c r="R202" t="s">
        <v>542</v>
      </c>
      <c r="S202" t="s">
        <v>541</v>
      </c>
      <c r="T202" t="s">
        <v>542</v>
      </c>
      <c r="U202" t="s">
        <v>541</v>
      </c>
      <c r="V202" t="s">
        <v>542</v>
      </c>
      <c r="W202" t="s">
        <v>3789</v>
      </c>
      <c r="X202" t="s">
        <v>3790</v>
      </c>
      <c r="Y202" t="s">
        <v>533</v>
      </c>
      <c r="Z202" t="s">
        <v>3791</v>
      </c>
      <c r="AA202" t="s">
        <v>3308</v>
      </c>
      <c r="AB202" t="s">
        <v>1597</v>
      </c>
      <c r="AC202" t="s">
        <v>3780</v>
      </c>
      <c r="AD202" t="s">
        <v>3792</v>
      </c>
      <c r="AE202" t="s">
        <v>3793</v>
      </c>
      <c r="AF202" t="s">
        <v>533</v>
      </c>
      <c r="AG202" t="s">
        <v>3794</v>
      </c>
      <c r="AH202" t="s">
        <v>3308</v>
      </c>
      <c r="AI202" t="s">
        <v>1597</v>
      </c>
      <c r="AJ202" t="s">
        <v>3780</v>
      </c>
    </row>
    <row r="203" spans="1:50">
      <c r="A203" t="s">
        <v>3795</v>
      </c>
      <c r="B203" t="s">
        <v>3796</v>
      </c>
      <c r="C203" t="s">
        <v>3700</v>
      </c>
      <c r="D203" t="s">
        <v>559</v>
      </c>
      <c r="E203" t="s">
        <v>3207</v>
      </c>
      <c r="F203" t="s">
        <v>2494</v>
      </c>
      <c r="G203" t="s">
        <v>533</v>
      </c>
      <c r="H203" t="s">
        <v>3786</v>
      </c>
      <c r="I203" t="s">
        <v>3797</v>
      </c>
      <c r="J203" t="s">
        <v>3798</v>
      </c>
      <c r="K203" t="s">
        <v>3303</v>
      </c>
      <c r="L203" t="s">
        <v>3775</v>
      </c>
      <c r="M203" t="s">
        <v>3776</v>
      </c>
      <c r="N203" t="s">
        <v>568</v>
      </c>
      <c r="O203" t="s">
        <v>541</v>
      </c>
      <c r="P203" t="s">
        <v>542</v>
      </c>
      <c r="Q203" t="s">
        <v>541</v>
      </c>
      <c r="R203" t="s">
        <v>542</v>
      </c>
      <c r="S203" t="s">
        <v>541</v>
      </c>
      <c r="T203" t="s">
        <v>542</v>
      </c>
      <c r="U203" t="s">
        <v>541</v>
      </c>
      <c r="V203" t="s">
        <v>542</v>
      </c>
      <c r="W203" t="s">
        <v>3799</v>
      </c>
      <c r="X203" t="s">
        <v>3800</v>
      </c>
      <c r="Y203" t="s">
        <v>533</v>
      </c>
      <c r="Z203" t="s">
        <v>3801</v>
      </c>
      <c r="AA203" t="s">
        <v>3308</v>
      </c>
      <c r="AB203" t="s">
        <v>1597</v>
      </c>
      <c r="AC203" t="s">
        <v>3780</v>
      </c>
      <c r="AD203" t="s">
        <v>3802</v>
      </c>
      <c r="AE203" t="s">
        <v>3803</v>
      </c>
      <c r="AF203" t="s">
        <v>533</v>
      </c>
      <c r="AG203" t="s">
        <v>3804</v>
      </c>
      <c r="AH203" t="s">
        <v>3308</v>
      </c>
      <c r="AI203" t="s">
        <v>1597</v>
      </c>
      <c r="AJ203" t="s">
        <v>3780</v>
      </c>
    </row>
    <row r="204" spans="1:50">
      <c r="A204" t="s">
        <v>3805</v>
      </c>
      <c r="B204" t="s">
        <v>3806</v>
      </c>
      <c r="C204" t="s">
        <v>3700</v>
      </c>
      <c r="D204" t="s">
        <v>559</v>
      </c>
      <c r="E204" t="s">
        <v>3207</v>
      </c>
      <c r="F204" t="s">
        <v>2494</v>
      </c>
      <c r="G204" t="s">
        <v>533</v>
      </c>
      <c r="H204" t="s">
        <v>3786</v>
      </c>
      <c r="I204" t="s">
        <v>3807</v>
      </c>
      <c r="J204" t="s">
        <v>3808</v>
      </c>
      <c r="K204" t="s">
        <v>3303</v>
      </c>
      <c r="L204" t="s">
        <v>3775</v>
      </c>
      <c r="M204" t="s">
        <v>3776</v>
      </c>
      <c r="N204" t="s">
        <v>568</v>
      </c>
      <c r="O204" t="s">
        <v>541</v>
      </c>
      <c r="P204" t="s">
        <v>542</v>
      </c>
      <c r="Q204" t="s">
        <v>541</v>
      </c>
      <c r="R204" t="s">
        <v>542</v>
      </c>
      <c r="S204" t="s">
        <v>541</v>
      </c>
      <c r="T204" t="s">
        <v>542</v>
      </c>
      <c r="U204" t="s">
        <v>541</v>
      </c>
      <c r="V204" t="s">
        <v>542</v>
      </c>
      <c r="W204" t="s">
        <v>3809</v>
      </c>
      <c r="X204" t="s">
        <v>3810</v>
      </c>
      <c r="Y204" t="s">
        <v>533</v>
      </c>
      <c r="Z204" t="s">
        <v>3811</v>
      </c>
      <c r="AA204" t="s">
        <v>3308</v>
      </c>
      <c r="AB204" t="s">
        <v>1597</v>
      </c>
      <c r="AC204" t="s">
        <v>3780</v>
      </c>
      <c r="AD204" t="s">
        <v>3812</v>
      </c>
      <c r="AE204" t="s">
        <v>3813</v>
      </c>
      <c r="AF204" t="s">
        <v>533</v>
      </c>
      <c r="AG204" t="s">
        <v>3814</v>
      </c>
      <c r="AH204" t="s">
        <v>3308</v>
      </c>
      <c r="AI204" t="s">
        <v>1597</v>
      </c>
      <c r="AJ204" t="s">
        <v>3780</v>
      </c>
    </row>
    <row r="205" spans="1:50">
      <c r="A205" t="s">
        <v>3815</v>
      </c>
      <c r="B205" t="s">
        <v>3816</v>
      </c>
      <c r="C205" t="s">
        <v>3817</v>
      </c>
      <c r="D205" t="s">
        <v>530</v>
      </c>
      <c r="E205" t="s">
        <v>3207</v>
      </c>
      <c r="F205" t="s">
        <v>3818</v>
      </c>
      <c r="G205" t="s">
        <v>533</v>
      </c>
      <c r="H205" t="s">
        <v>3819</v>
      </c>
      <c r="I205" t="s">
        <v>3820</v>
      </c>
      <c r="J205" t="s">
        <v>3821</v>
      </c>
      <c r="K205" t="s">
        <v>3321</v>
      </c>
      <c r="L205" t="s">
        <v>3822</v>
      </c>
      <c r="M205" t="s">
        <v>3823</v>
      </c>
      <c r="N205" t="s">
        <v>568</v>
      </c>
      <c r="O205" t="s">
        <v>541</v>
      </c>
      <c r="P205" t="s">
        <v>543</v>
      </c>
      <c r="Q205" t="s">
        <v>541</v>
      </c>
      <c r="R205" t="s">
        <v>543</v>
      </c>
      <c r="S205" t="s">
        <v>544</v>
      </c>
      <c r="T205" t="s">
        <v>545</v>
      </c>
      <c r="U205" t="s">
        <v>541</v>
      </c>
      <c r="V205" t="s">
        <v>543</v>
      </c>
      <c r="W205" t="s">
        <v>3824</v>
      </c>
      <c r="X205" t="s">
        <v>3825</v>
      </c>
      <c r="Y205" t="s">
        <v>533</v>
      </c>
      <c r="Z205" t="s">
        <v>3826</v>
      </c>
      <c r="AA205" t="s">
        <v>3827</v>
      </c>
      <c r="AB205" t="s">
        <v>3828</v>
      </c>
      <c r="AC205" t="s">
        <v>551</v>
      </c>
      <c r="AD205" t="s">
        <v>3829</v>
      </c>
      <c r="AE205" t="s">
        <v>3830</v>
      </c>
      <c r="AF205" t="s">
        <v>533</v>
      </c>
      <c r="AI205" t="s">
        <v>3828</v>
      </c>
      <c r="AJ205" t="s">
        <v>551</v>
      </c>
    </row>
    <row r="206" spans="1:50">
      <c r="A206" t="s">
        <v>3831</v>
      </c>
      <c r="B206" t="s">
        <v>3832</v>
      </c>
      <c r="C206" t="s">
        <v>3817</v>
      </c>
      <c r="D206" t="s">
        <v>559</v>
      </c>
      <c r="E206" t="s">
        <v>3207</v>
      </c>
      <c r="F206" t="s">
        <v>3818</v>
      </c>
      <c r="G206" t="s">
        <v>533</v>
      </c>
      <c r="H206" t="s">
        <v>3833</v>
      </c>
      <c r="I206" t="s">
        <v>3834</v>
      </c>
      <c r="J206" t="s">
        <v>3835</v>
      </c>
      <c r="K206" t="s">
        <v>3321</v>
      </c>
      <c r="L206" t="s">
        <v>3836</v>
      </c>
      <c r="M206" t="s">
        <v>3823</v>
      </c>
      <c r="N206" t="s">
        <v>568</v>
      </c>
      <c r="O206" t="s">
        <v>541</v>
      </c>
      <c r="P206" t="s">
        <v>543</v>
      </c>
      <c r="Q206" t="s">
        <v>541</v>
      </c>
      <c r="R206" t="s">
        <v>543</v>
      </c>
      <c r="S206" t="s">
        <v>544</v>
      </c>
      <c r="T206" t="s">
        <v>545</v>
      </c>
      <c r="U206" t="s">
        <v>541</v>
      </c>
      <c r="V206" t="s">
        <v>543</v>
      </c>
      <c r="W206" t="s">
        <v>3837</v>
      </c>
      <c r="X206" t="s">
        <v>3838</v>
      </c>
      <c r="Y206" t="s">
        <v>533</v>
      </c>
      <c r="Z206" t="s">
        <v>3839</v>
      </c>
      <c r="AA206" t="s">
        <v>3827</v>
      </c>
      <c r="AB206" t="s">
        <v>3828</v>
      </c>
      <c r="AC206" t="s">
        <v>551</v>
      </c>
      <c r="AD206" t="s">
        <v>3840</v>
      </c>
      <c r="AE206" t="s">
        <v>3841</v>
      </c>
      <c r="AF206" t="s">
        <v>533</v>
      </c>
      <c r="AI206" t="s">
        <v>3828</v>
      </c>
      <c r="AJ206" t="s">
        <v>551</v>
      </c>
    </row>
    <row r="207" spans="1:50">
      <c r="A207" t="s">
        <v>3842</v>
      </c>
      <c r="B207" t="s">
        <v>3843</v>
      </c>
      <c r="C207" t="s">
        <v>3844</v>
      </c>
      <c r="D207" t="s">
        <v>530</v>
      </c>
      <c r="E207" t="s">
        <v>531</v>
      </c>
      <c r="F207" t="s">
        <v>3845</v>
      </c>
      <c r="G207" t="s">
        <v>533</v>
      </c>
      <c r="H207" t="s">
        <v>3846</v>
      </c>
      <c r="I207" t="s">
        <v>3847</v>
      </c>
      <c r="J207" t="s">
        <v>3848</v>
      </c>
      <c r="K207" t="s">
        <v>3849</v>
      </c>
      <c r="L207" t="s">
        <v>3850</v>
      </c>
      <c r="M207" t="s">
        <v>3851</v>
      </c>
      <c r="N207" t="s">
        <v>568</v>
      </c>
      <c r="O207" t="s">
        <v>541</v>
      </c>
      <c r="P207" t="s">
        <v>598</v>
      </c>
      <c r="Q207" t="s">
        <v>541</v>
      </c>
      <c r="R207" t="s">
        <v>543</v>
      </c>
      <c r="S207" t="s">
        <v>544</v>
      </c>
      <c r="T207" t="s">
        <v>545</v>
      </c>
      <c r="U207" t="s">
        <v>541</v>
      </c>
      <c r="V207" t="s">
        <v>543</v>
      </c>
      <c r="W207" t="s">
        <v>3852</v>
      </c>
      <c r="X207" t="s">
        <v>3853</v>
      </c>
      <c r="Y207" t="s">
        <v>533</v>
      </c>
      <c r="Z207" t="s">
        <v>3854</v>
      </c>
      <c r="AA207" t="s">
        <v>691</v>
      </c>
      <c r="AB207" t="s">
        <v>3855</v>
      </c>
      <c r="AC207" t="s">
        <v>3856</v>
      </c>
      <c r="AD207" t="s">
        <v>3857</v>
      </c>
      <c r="AE207" t="s">
        <v>3858</v>
      </c>
      <c r="AF207" t="s">
        <v>533</v>
      </c>
      <c r="AG207" t="s">
        <v>3859</v>
      </c>
      <c r="AH207" t="s">
        <v>691</v>
      </c>
      <c r="AI207" t="s">
        <v>3860</v>
      </c>
      <c r="AJ207" t="s">
        <v>551</v>
      </c>
    </row>
    <row r="208" spans="1:50">
      <c r="A208" t="s">
        <v>3861</v>
      </c>
      <c r="B208" t="s">
        <v>3862</v>
      </c>
      <c r="C208" t="s">
        <v>680</v>
      </c>
      <c r="D208" t="s">
        <v>530</v>
      </c>
      <c r="E208" t="s">
        <v>531</v>
      </c>
      <c r="F208" t="s">
        <v>3863</v>
      </c>
      <c r="G208" t="s">
        <v>533</v>
      </c>
      <c r="H208" t="s">
        <v>3864</v>
      </c>
      <c r="I208" t="s">
        <v>3865</v>
      </c>
      <c r="J208" t="s">
        <v>3866</v>
      </c>
      <c r="K208" t="s">
        <v>3867</v>
      </c>
      <c r="L208" t="s">
        <v>3868</v>
      </c>
      <c r="M208" t="s">
        <v>3869</v>
      </c>
      <c r="N208" t="s">
        <v>568</v>
      </c>
      <c r="O208" t="s">
        <v>541</v>
      </c>
      <c r="P208" t="s">
        <v>598</v>
      </c>
      <c r="Q208" t="s">
        <v>541</v>
      </c>
      <c r="R208" t="s">
        <v>543</v>
      </c>
      <c r="S208" t="s">
        <v>544</v>
      </c>
      <c r="T208" t="s">
        <v>545</v>
      </c>
      <c r="U208" t="s">
        <v>541</v>
      </c>
      <c r="V208" t="s">
        <v>543</v>
      </c>
      <c r="W208" t="s">
        <v>3870</v>
      </c>
      <c r="X208" t="s">
        <v>3871</v>
      </c>
      <c r="Y208" t="s">
        <v>533</v>
      </c>
      <c r="Z208" t="s">
        <v>3872</v>
      </c>
      <c r="AA208" t="s">
        <v>691</v>
      </c>
      <c r="AB208" t="s">
        <v>3873</v>
      </c>
      <c r="AC208" t="s">
        <v>3874</v>
      </c>
      <c r="AD208" t="s">
        <v>3875</v>
      </c>
      <c r="AE208" t="s">
        <v>3858</v>
      </c>
      <c r="AF208" t="s">
        <v>533</v>
      </c>
      <c r="AG208" t="s">
        <v>3859</v>
      </c>
      <c r="AH208" t="s">
        <v>691</v>
      </c>
      <c r="AI208" t="s">
        <v>3860</v>
      </c>
      <c r="AJ208" t="s">
        <v>551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sheetPr>
  <dimension ref="A1:O100"/>
  <sheetViews>
    <sheetView workbookViewId="0"/>
  </sheetViews>
  <sheetFormatPr defaultColWidth="8.85546875" defaultRowHeight="15"/>
  <cols>
    <col min="1" max="1" width="24.42578125" customWidth="1"/>
    <col min="2" max="2" width="18.42578125" customWidth="1"/>
    <col min="3" max="3" width="20" customWidth="1"/>
    <col min="4" max="4" width="18.7109375" customWidth="1"/>
    <col min="5" max="5" width="13.7109375" customWidth="1"/>
    <col min="6" max="6" width="25" customWidth="1"/>
    <col min="7" max="7" width="24.42578125" customWidth="1"/>
    <col min="8" max="8" width="25.28515625" customWidth="1"/>
    <col min="9" max="9" width="31.42578125" customWidth="1"/>
    <col min="10" max="10" width="10.7109375" customWidth="1"/>
    <col min="11" max="11" width="16.7109375" customWidth="1"/>
    <col min="12" max="12" width="26.42578125" customWidth="1"/>
    <col min="13" max="13" width="17.42578125" customWidth="1"/>
    <col min="14" max="14" width="26.7109375" customWidth="1"/>
    <col min="15" max="15" width="9.28515625" customWidth="1"/>
  </cols>
  <sheetData>
    <row r="1" spans="1:15">
      <c r="A1" t="s">
        <v>3876</v>
      </c>
      <c r="B1" t="s">
        <v>3954</v>
      </c>
      <c r="C1" t="s">
        <v>3955</v>
      </c>
      <c r="D1" t="s">
        <v>3956</v>
      </c>
      <c r="E1" t="s">
        <v>3957</v>
      </c>
      <c r="F1" t="s">
        <v>3958</v>
      </c>
      <c r="G1" t="s">
        <v>3959</v>
      </c>
      <c r="H1" t="s">
        <v>3960</v>
      </c>
      <c r="I1" t="s">
        <v>3961</v>
      </c>
      <c r="J1" t="s">
        <v>3962</v>
      </c>
      <c r="K1" t="s">
        <v>3963</v>
      </c>
      <c r="L1" t="s">
        <v>3964</v>
      </c>
      <c r="M1" t="s">
        <v>3965</v>
      </c>
      <c r="N1" t="s">
        <v>3966</v>
      </c>
      <c r="O1" t="s">
        <v>3898</v>
      </c>
    </row>
    <row r="2" spans="1:15">
      <c r="A2" t="s">
        <v>3967</v>
      </c>
      <c r="B2" t="s">
        <v>3968</v>
      </c>
      <c r="C2" t="s">
        <v>3969</v>
      </c>
      <c r="D2" t="s">
        <v>3970</v>
      </c>
      <c r="E2" t="s">
        <v>3971</v>
      </c>
      <c r="F2" t="s">
        <v>3972</v>
      </c>
      <c r="G2" t="s">
        <v>3973</v>
      </c>
      <c r="H2" t="s">
        <v>561</v>
      </c>
      <c r="I2" t="s">
        <v>3974</v>
      </c>
      <c r="J2" t="s">
        <v>3975</v>
      </c>
      <c r="K2" t="s">
        <v>541</v>
      </c>
      <c r="L2" t="s">
        <v>541</v>
      </c>
      <c r="M2" t="s">
        <v>541</v>
      </c>
      <c r="N2" t="s">
        <v>541</v>
      </c>
      <c r="O2" t="str">
        <f>IF(ISBLANK(#REF!),"",CONCATENATE($A2&amp;"(1)"))</f>
        <v>C1 (GG)(1)</v>
      </c>
    </row>
    <row r="3" spans="1:15">
      <c r="A3" t="s">
        <v>3976</v>
      </c>
      <c r="B3" t="s">
        <v>3977</v>
      </c>
      <c r="C3" t="s">
        <v>3969</v>
      </c>
      <c r="D3" t="s">
        <v>3970</v>
      </c>
      <c r="E3" t="s">
        <v>3978</v>
      </c>
      <c r="F3" t="s">
        <v>3979</v>
      </c>
      <c r="G3" t="s">
        <v>3980</v>
      </c>
      <c r="H3" t="s">
        <v>561</v>
      </c>
      <c r="I3" t="s">
        <v>3981</v>
      </c>
      <c r="J3" t="s">
        <v>3982</v>
      </c>
      <c r="K3" t="s">
        <v>541</v>
      </c>
      <c r="L3" t="s">
        <v>541</v>
      </c>
      <c r="M3" t="s">
        <v>541</v>
      </c>
      <c r="N3" t="s">
        <v>541</v>
      </c>
      <c r="O3" t="str">
        <f>IF(ISBLANK(#REF!),"",CONCATENATE($A3&amp;"(1)"))</f>
        <v>C2 (GG)(1)</v>
      </c>
    </row>
    <row r="4" spans="1:15">
      <c r="A4" t="s">
        <v>3983</v>
      </c>
      <c r="B4" t="s">
        <v>3984</v>
      </c>
      <c r="C4" t="s">
        <v>3969</v>
      </c>
      <c r="D4" t="s">
        <v>3970</v>
      </c>
      <c r="E4" t="s">
        <v>3985</v>
      </c>
      <c r="F4" t="s">
        <v>3986</v>
      </c>
      <c r="G4" t="s">
        <v>3987</v>
      </c>
      <c r="H4" t="s">
        <v>561</v>
      </c>
      <c r="I4" t="s">
        <v>3981</v>
      </c>
      <c r="J4" t="s">
        <v>3982</v>
      </c>
      <c r="K4" t="s">
        <v>541</v>
      </c>
      <c r="L4" t="s">
        <v>541</v>
      </c>
      <c r="M4" t="s">
        <v>541</v>
      </c>
      <c r="N4" t="s">
        <v>541</v>
      </c>
      <c r="O4" t="str">
        <f>IF(ISBLANK(#REF!),"",CONCATENATE($A4&amp;"(1)"))</f>
        <v>C3 (GG)(1)</v>
      </c>
    </row>
    <row r="5" spans="1:15">
      <c r="A5" t="s">
        <v>3988</v>
      </c>
      <c r="B5" t="s">
        <v>3989</v>
      </c>
      <c r="C5" t="s">
        <v>3969</v>
      </c>
      <c r="D5" t="s">
        <v>3970</v>
      </c>
      <c r="E5" t="s">
        <v>3990</v>
      </c>
      <c r="F5" t="s">
        <v>3991</v>
      </c>
      <c r="G5" t="s">
        <v>3992</v>
      </c>
      <c r="H5" t="s">
        <v>561</v>
      </c>
      <c r="I5" t="s">
        <v>3993</v>
      </c>
      <c r="J5" t="s">
        <v>3982</v>
      </c>
      <c r="K5" t="s">
        <v>541</v>
      </c>
      <c r="L5" t="s">
        <v>541</v>
      </c>
      <c r="M5" t="s">
        <v>541</v>
      </c>
      <c r="N5" t="s">
        <v>541</v>
      </c>
      <c r="O5" t="str">
        <f>IF(ISBLANK(#REF!),"",CONCATENATE($A5&amp;"(1)"))</f>
        <v>C4 (GG)(1)</v>
      </c>
    </row>
    <row r="6" spans="1:15">
      <c r="A6" t="s">
        <v>3994</v>
      </c>
      <c r="B6" t="s">
        <v>3995</v>
      </c>
      <c r="C6" t="s">
        <v>3969</v>
      </c>
      <c r="D6" t="s">
        <v>3970</v>
      </c>
      <c r="E6" t="s">
        <v>3996</v>
      </c>
      <c r="F6" t="s">
        <v>3997</v>
      </c>
      <c r="G6" t="s">
        <v>3998</v>
      </c>
      <c r="H6" t="s">
        <v>533</v>
      </c>
      <c r="I6" t="s">
        <v>1611</v>
      </c>
      <c r="J6" t="s">
        <v>551</v>
      </c>
      <c r="K6" t="s">
        <v>541</v>
      </c>
      <c r="L6" t="s">
        <v>541</v>
      </c>
      <c r="M6" t="s">
        <v>541</v>
      </c>
      <c r="N6" t="s">
        <v>541</v>
      </c>
      <c r="O6" t="str">
        <f>IF(ISBLANK(#REF!),"",CONCATENATE($A6&amp;"(1)"))</f>
        <v>C5 (GG)(1)</v>
      </c>
    </row>
    <row r="7" spans="1:15">
      <c r="A7" t="s">
        <v>3999</v>
      </c>
      <c r="B7" t="s">
        <v>4000</v>
      </c>
      <c r="C7" t="s">
        <v>3969</v>
      </c>
      <c r="D7" t="s">
        <v>3970</v>
      </c>
      <c r="E7" t="s">
        <v>4001</v>
      </c>
      <c r="F7" t="s">
        <v>4002</v>
      </c>
      <c r="G7" t="s">
        <v>4003</v>
      </c>
      <c r="H7" t="s">
        <v>561</v>
      </c>
      <c r="I7" t="s">
        <v>4004</v>
      </c>
      <c r="J7" t="s">
        <v>3982</v>
      </c>
      <c r="K7" t="s">
        <v>541</v>
      </c>
      <c r="L7" t="s">
        <v>541</v>
      </c>
      <c r="M7" t="s">
        <v>541</v>
      </c>
      <c r="N7" t="s">
        <v>541</v>
      </c>
      <c r="O7" t="str">
        <f>IF(ISBLANK(#REF!),"",CONCATENATE($A7&amp;"(1)"))</f>
        <v>C6 (GG)(1)</v>
      </c>
    </row>
    <row r="8" spans="1:15">
      <c r="A8" t="s">
        <v>4005</v>
      </c>
      <c r="B8" t="s">
        <v>4006</v>
      </c>
      <c r="C8" t="s">
        <v>3969</v>
      </c>
      <c r="D8" t="s">
        <v>3970</v>
      </c>
      <c r="E8" t="s">
        <v>4007</v>
      </c>
      <c r="F8" t="s">
        <v>4008</v>
      </c>
      <c r="G8" t="s">
        <v>4009</v>
      </c>
      <c r="H8" t="s">
        <v>561</v>
      </c>
      <c r="I8" t="s">
        <v>4004</v>
      </c>
      <c r="J8" t="s">
        <v>3982</v>
      </c>
      <c r="K8" t="s">
        <v>541</v>
      </c>
      <c r="L8" t="s">
        <v>541</v>
      </c>
      <c r="M8" t="s">
        <v>541</v>
      </c>
      <c r="N8" t="s">
        <v>541</v>
      </c>
      <c r="O8" t="str">
        <f>IF(ISBLANK(#REF!),"",CONCATENATE($A8&amp;"(1)"))</f>
        <v>C7 (GG)(1)</v>
      </c>
    </row>
    <row r="9" spans="1:15">
      <c r="A9" t="s">
        <v>4010</v>
      </c>
      <c r="B9" t="s">
        <v>4011</v>
      </c>
      <c r="C9" t="s">
        <v>3969</v>
      </c>
      <c r="D9" t="s">
        <v>3970</v>
      </c>
      <c r="E9" t="s">
        <v>4012</v>
      </c>
      <c r="F9" t="s">
        <v>4013</v>
      </c>
      <c r="G9" t="s">
        <v>4014</v>
      </c>
      <c r="H9" t="s">
        <v>561</v>
      </c>
      <c r="I9" t="s">
        <v>4015</v>
      </c>
      <c r="J9" t="s">
        <v>4016</v>
      </c>
      <c r="K9" t="s">
        <v>541</v>
      </c>
      <c r="L9" t="s">
        <v>541</v>
      </c>
      <c r="M9" t="s">
        <v>541</v>
      </c>
      <c r="N9" t="s">
        <v>541</v>
      </c>
      <c r="O9" t="str">
        <f>IF(ISBLANK(#REF!),"",CONCATENATE($A9&amp;"(1)"))</f>
        <v>C8 (GG)(1)</v>
      </c>
    </row>
    <row r="10" spans="1:15">
      <c r="A10" t="s">
        <v>4017</v>
      </c>
      <c r="B10" t="s">
        <v>4018</v>
      </c>
      <c r="C10" t="s">
        <v>3969</v>
      </c>
      <c r="D10" t="s">
        <v>3970</v>
      </c>
      <c r="E10" t="s">
        <v>4019</v>
      </c>
      <c r="F10" t="s">
        <v>4020</v>
      </c>
      <c r="G10" t="s">
        <v>4021</v>
      </c>
      <c r="H10" t="s">
        <v>561</v>
      </c>
      <c r="I10" t="s">
        <v>4015</v>
      </c>
      <c r="J10" t="s">
        <v>4022</v>
      </c>
      <c r="K10" t="s">
        <v>541</v>
      </c>
      <c r="L10" t="s">
        <v>541</v>
      </c>
      <c r="M10" t="s">
        <v>541</v>
      </c>
      <c r="N10" t="s">
        <v>541</v>
      </c>
      <c r="O10" t="str">
        <f>IF(ISBLANK(#REF!),"",CONCATENATE($A10&amp;"(1)"))</f>
        <v>C9 (GG)(1)</v>
      </c>
    </row>
    <row r="11" spans="1:15">
      <c r="A11" t="s">
        <v>4023</v>
      </c>
      <c r="B11" t="s">
        <v>4024</v>
      </c>
      <c r="C11" t="s">
        <v>3969</v>
      </c>
      <c r="D11" t="s">
        <v>3970</v>
      </c>
      <c r="E11" t="s">
        <v>4025</v>
      </c>
      <c r="F11" t="s">
        <v>4026</v>
      </c>
      <c r="G11" t="s">
        <v>4027</v>
      </c>
      <c r="H11" t="s">
        <v>561</v>
      </c>
      <c r="I11" t="s">
        <v>1611</v>
      </c>
      <c r="J11" t="s">
        <v>3982</v>
      </c>
      <c r="K11" t="s">
        <v>541</v>
      </c>
      <c r="L11" t="s">
        <v>541</v>
      </c>
      <c r="M11" t="s">
        <v>541</v>
      </c>
      <c r="N11" t="s">
        <v>541</v>
      </c>
      <c r="O11" t="str">
        <f>IF(ISBLANK(#REF!),"",CONCATENATE($A11&amp;"(1)"))</f>
        <v>C10 (GG)(1)</v>
      </c>
    </row>
    <row r="12" spans="1:15">
      <c r="A12" t="s">
        <v>4028</v>
      </c>
      <c r="B12" t="s">
        <v>4029</v>
      </c>
      <c r="C12" t="s">
        <v>3969</v>
      </c>
      <c r="D12" t="s">
        <v>3970</v>
      </c>
      <c r="E12" t="s">
        <v>4030</v>
      </c>
      <c r="F12" t="s">
        <v>4031</v>
      </c>
      <c r="G12" t="s">
        <v>4032</v>
      </c>
      <c r="H12" t="s">
        <v>561</v>
      </c>
      <c r="I12" t="s">
        <v>4033</v>
      </c>
      <c r="J12" t="s">
        <v>3982</v>
      </c>
      <c r="K12" t="s">
        <v>541</v>
      </c>
      <c r="L12" t="s">
        <v>541</v>
      </c>
      <c r="M12" t="s">
        <v>541</v>
      </c>
      <c r="N12" t="s">
        <v>541</v>
      </c>
      <c r="O12" t="str">
        <f>IF(ISBLANK(#REF!),"",CONCATENATE($A12&amp;"(1)"))</f>
        <v>C11 (GG)(1)</v>
      </c>
    </row>
    <row r="13" spans="1:15">
      <c r="A13" t="s">
        <v>4034</v>
      </c>
      <c r="B13" t="s">
        <v>4035</v>
      </c>
      <c r="C13" t="s">
        <v>3969</v>
      </c>
      <c r="D13" t="s">
        <v>3970</v>
      </c>
      <c r="E13" t="s">
        <v>4036</v>
      </c>
      <c r="F13" t="s">
        <v>4037</v>
      </c>
      <c r="G13" t="s">
        <v>4038</v>
      </c>
      <c r="H13" t="s">
        <v>561</v>
      </c>
      <c r="I13" t="s">
        <v>4033</v>
      </c>
      <c r="J13" t="s">
        <v>3982</v>
      </c>
      <c r="K13" t="s">
        <v>541</v>
      </c>
      <c r="L13" t="s">
        <v>541</v>
      </c>
      <c r="M13" t="s">
        <v>541</v>
      </c>
      <c r="N13" t="s">
        <v>541</v>
      </c>
      <c r="O13" t="str">
        <f>IF(ISBLANK(#REF!),"",CONCATENATE($A13&amp;"(1)"))</f>
        <v>C12 (GG)(1)</v>
      </c>
    </row>
    <row r="14" spans="1:15">
      <c r="A14" t="s">
        <v>4039</v>
      </c>
      <c r="B14" t="s">
        <v>4040</v>
      </c>
      <c r="C14" t="s">
        <v>3969</v>
      </c>
      <c r="D14" t="s">
        <v>3970</v>
      </c>
      <c r="E14" t="s">
        <v>4041</v>
      </c>
      <c r="F14" t="s">
        <v>4042</v>
      </c>
      <c r="G14" t="s">
        <v>4043</v>
      </c>
      <c r="H14" t="s">
        <v>561</v>
      </c>
      <c r="I14" t="s">
        <v>4033</v>
      </c>
      <c r="J14" t="s">
        <v>3982</v>
      </c>
      <c r="K14" t="s">
        <v>541</v>
      </c>
      <c r="L14" t="s">
        <v>541</v>
      </c>
      <c r="M14" t="s">
        <v>541</v>
      </c>
      <c r="N14" t="s">
        <v>541</v>
      </c>
      <c r="O14" t="str">
        <f>IF(ISBLANK(#REF!),"",CONCATENATE($A14&amp;"(1)"))</f>
        <v>C13 (GG)(1)</v>
      </c>
    </row>
    <row r="15" spans="1:15">
      <c r="A15" t="s">
        <v>4044</v>
      </c>
      <c r="B15" t="s">
        <v>4045</v>
      </c>
      <c r="C15" t="s">
        <v>3969</v>
      </c>
      <c r="D15" t="s">
        <v>3970</v>
      </c>
      <c r="E15" t="s">
        <v>4041</v>
      </c>
      <c r="F15" t="s">
        <v>4046</v>
      </c>
      <c r="G15" t="s">
        <v>4047</v>
      </c>
      <c r="H15" t="s">
        <v>561</v>
      </c>
      <c r="I15" t="s">
        <v>4033</v>
      </c>
      <c r="J15" t="s">
        <v>4048</v>
      </c>
      <c r="K15" t="s">
        <v>541</v>
      </c>
      <c r="L15" t="s">
        <v>541</v>
      </c>
      <c r="M15" t="s">
        <v>541</v>
      </c>
      <c r="N15" t="s">
        <v>541</v>
      </c>
      <c r="O15" t="str">
        <f>IF(ISBLANK(#REF!),"",CONCATENATE($A15&amp;"(1)"))</f>
        <v>C14 (GG)(1)</v>
      </c>
    </row>
    <row r="16" spans="1:15">
      <c r="A16" t="s">
        <v>4049</v>
      </c>
      <c r="B16" t="s">
        <v>4050</v>
      </c>
      <c r="C16" t="s">
        <v>3969</v>
      </c>
      <c r="D16" t="s">
        <v>3970</v>
      </c>
      <c r="E16" t="s">
        <v>4051</v>
      </c>
      <c r="F16" t="s">
        <v>4052</v>
      </c>
      <c r="G16" t="s">
        <v>4053</v>
      </c>
      <c r="H16" t="s">
        <v>561</v>
      </c>
      <c r="I16" t="s">
        <v>4054</v>
      </c>
      <c r="J16" t="s">
        <v>3982</v>
      </c>
      <c r="K16" t="s">
        <v>541</v>
      </c>
      <c r="L16" t="s">
        <v>541</v>
      </c>
      <c r="M16" t="s">
        <v>541</v>
      </c>
      <c r="N16" t="s">
        <v>541</v>
      </c>
      <c r="O16" t="str">
        <f>IF(ISBLANK(#REF!),"",CONCATENATE($A16&amp;"(1)"))</f>
        <v>C15 (GG)(1)</v>
      </c>
    </row>
    <row r="17" spans="1:15">
      <c r="A17" t="s">
        <v>4055</v>
      </c>
      <c r="B17" t="s">
        <v>4056</v>
      </c>
      <c r="C17" t="s">
        <v>3969</v>
      </c>
      <c r="D17" t="s">
        <v>3970</v>
      </c>
      <c r="E17" t="s">
        <v>4057</v>
      </c>
      <c r="F17" t="s">
        <v>4058</v>
      </c>
      <c r="G17" t="s">
        <v>4059</v>
      </c>
      <c r="H17" t="s">
        <v>561</v>
      </c>
      <c r="I17" t="s">
        <v>4054</v>
      </c>
      <c r="J17" t="s">
        <v>4060</v>
      </c>
      <c r="K17" t="s">
        <v>4061</v>
      </c>
      <c r="L17" t="s">
        <v>4061</v>
      </c>
      <c r="M17" t="s">
        <v>4061</v>
      </c>
      <c r="N17" t="s">
        <v>4061</v>
      </c>
      <c r="O17" t="str">
        <f>IF(ISBLANK(#REF!),"",CONCATENATE($A17&amp;"(1)"))</f>
        <v>C16 (GG)(1)</v>
      </c>
    </row>
    <row r="18" spans="1:15">
      <c r="A18" t="s">
        <v>4062</v>
      </c>
      <c r="B18" t="s">
        <v>4063</v>
      </c>
      <c r="C18" t="s">
        <v>3969</v>
      </c>
      <c r="D18" t="s">
        <v>3970</v>
      </c>
      <c r="E18" t="s">
        <v>4064</v>
      </c>
      <c r="F18" t="s">
        <v>4065</v>
      </c>
      <c r="G18" t="s">
        <v>4066</v>
      </c>
      <c r="H18" t="s">
        <v>561</v>
      </c>
      <c r="I18" t="s">
        <v>4054</v>
      </c>
      <c r="J18" t="s">
        <v>4067</v>
      </c>
      <c r="K18" t="s">
        <v>541</v>
      </c>
      <c r="L18" t="s">
        <v>541</v>
      </c>
      <c r="M18" t="s">
        <v>541</v>
      </c>
      <c r="N18" t="s">
        <v>541</v>
      </c>
      <c r="O18" t="str">
        <f>IF(ISBLANK(#REF!),"",CONCATENATE($A18&amp;"(1)"))</f>
        <v>C17 (GG)(1)</v>
      </c>
    </row>
    <row r="19" spans="1:15">
      <c r="A19" t="s">
        <v>4068</v>
      </c>
      <c r="B19" t="s">
        <v>4069</v>
      </c>
      <c r="C19" t="s">
        <v>3969</v>
      </c>
      <c r="D19" t="s">
        <v>4070</v>
      </c>
      <c r="E19" t="s">
        <v>4071</v>
      </c>
      <c r="F19" t="s">
        <v>4072</v>
      </c>
      <c r="G19" t="s">
        <v>4073</v>
      </c>
      <c r="H19" t="s">
        <v>561</v>
      </c>
      <c r="I19" t="s">
        <v>1611</v>
      </c>
      <c r="J19" t="s">
        <v>4074</v>
      </c>
      <c r="K19" t="s">
        <v>541</v>
      </c>
      <c r="L19" t="s">
        <v>541</v>
      </c>
      <c r="M19" t="s">
        <v>541</v>
      </c>
      <c r="N19" t="s">
        <v>541</v>
      </c>
      <c r="O19" t="str">
        <f>IF(ISBLANK(#REF!),"",CONCATENATE($A19&amp;"(1)"))</f>
        <v>C18 (GG)(1)</v>
      </c>
    </row>
    <row r="20" spans="1:15">
      <c r="A20" t="s">
        <v>4075</v>
      </c>
      <c r="B20" t="s">
        <v>4076</v>
      </c>
      <c r="C20" t="s">
        <v>3969</v>
      </c>
      <c r="D20" t="s">
        <v>4070</v>
      </c>
      <c r="E20" t="s">
        <v>4077</v>
      </c>
      <c r="F20" t="s">
        <v>4078</v>
      </c>
      <c r="G20" t="s">
        <v>4079</v>
      </c>
      <c r="H20" t="s">
        <v>561</v>
      </c>
      <c r="I20" t="s">
        <v>4080</v>
      </c>
      <c r="J20" t="s">
        <v>4081</v>
      </c>
      <c r="K20" t="s">
        <v>541</v>
      </c>
      <c r="L20" t="s">
        <v>541</v>
      </c>
      <c r="M20" t="s">
        <v>541</v>
      </c>
      <c r="N20" t="s">
        <v>541</v>
      </c>
      <c r="O20" t="str">
        <f>IF(ISBLANK(#REF!),"",CONCATENATE($A20&amp;"(1)"))</f>
        <v>C19 (GG)(1)</v>
      </c>
    </row>
    <row r="21" spans="1:15">
      <c r="A21" t="s">
        <v>4082</v>
      </c>
      <c r="B21" t="s">
        <v>4083</v>
      </c>
      <c r="C21" t="s">
        <v>3969</v>
      </c>
      <c r="D21" t="s">
        <v>4070</v>
      </c>
      <c r="E21" t="s">
        <v>4084</v>
      </c>
      <c r="F21" t="s">
        <v>4085</v>
      </c>
      <c r="G21" t="s">
        <v>4086</v>
      </c>
      <c r="H21" t="s">
        <v>561</v>
      </c>
      <c r="I21" t="s">
        <v>4054</v>
      </c>
      <c r="J21" t="s">
        <v>4087</v>
      </c>
      <c r="K21" t="s">
        <v>541</v>
      </c>
      <c r="L21" t="s">
        <v>541</v>
      </c>
      <c r="M21" t="s">
        <v>541</v>
      </c>
      <c r="N21" t="s">
        <v>541</v>
      </c>
      <c r="O21" t="str">
        <f>IF(ISBLANK(#REF!),"",CONCATENATE($A21&amp;"(1)"))</f>
        <v>C20 (ENV)(1)</v>
      </c>
    </row>
    <row r="22" spans="1:15">
      <c r="A22" t="s">
        <v>4088</v>
      </c>
      <c r="B22" t="s">
        <v>4089</v>
      </c>
      <c r="C22" t="s">
        <v>3969</v>
      </c>
      <c r="D22" t="s">
        <v>4070</v>
      </c>
      <c r="E22" t="s">
        <v>4090</v>
      </c>
      <c r="F22" t="s">
        <v>4091</v>
      </c>
      <c r="G22" t="s">
        <v>4092</v>
      </c>
      <c r="H22" t="s">
        <v>533</v>
      </c>
      <c r="I22" t="s">
        <v>4054</v>
      </c>
      <c r="J22" t="s">
        <v>4087</v>
      </c>
      <c r="K22" t="s">
        <v>541</v>
      </c>
      <c r="L22" t="s">
        <v>541</v>
      </c>
      <c r="M22" t="s">
        <v>541</v>
      </c>
      <c r="N22" t="s">
        <v>541</v>
      </c>
      <c r="O22" t="str">
        <f>IF(ISBLANK(#REF!),"",CONCATENATE($A22&amp;"(1)"))</f>
        <v>C21 (ENV)(1)</v>
      </c>
    </row>
    <row r="23" spans="1:15">
      <c r="A23" t="s">
        <v>4093</v>
      </c>
      <c r="B23" t="s">
        <v>4094</v>
      </c>
      <c r="C23" t="s">
        <v>3969</v>
      </c>
      <c r="D23" t="s">
        <v>4070</v>
      </c>
      <c r="E23" t="s">
        <v>4095</v>
      </c>
      <c r="F23" t="s">
        <v>4096</v>
      </c>
      <c r="G23" t="s">
        <v>4097</v>
      </c>
      <c r="H23" t="s">
        <v>561</v>
      </c>
      <c r="I23" t="s">
        <v>4080</v>
      </c>
      <c r="J23" t="s">
        <v>4098</v>
      </c>
      <c r="K23" t="s">
        <v>541</v>
      </c>
      <c r="L23" t="s">
        <v>541</v>
      </c>
      <c r="M23" t="s">
        <v>541</v>
      </c>
      <c r="N23" t="s">
        <v>541</v>
      </c>
      <c r="O23" t="str">
        <f>IF(ISBLANK(#REF!),"",CONCATENATE($A23&amp;"(1)"))</f>
        <v>C22 (GG)(1)</v>
      </c>
    </row>
    <row r="24" spans="1:15">
      <c r="A24" t="s">
        <v>4099</v>
      </c>
      <c r="B24" t="s">
        <v>4100</v>
      </c>
      <c r="C24" t="s">
        <v>3969</v>
      </c>
      <c r="D24" t="s">
        <v>4070</v>
      </c>
      <c r="E24" t="s">
        <v>4101</v>
      </c>
      <c r="F24" t="s">
        <v>4102</v>
      </c>
      <c r="G24" t="s">
        <v>4103</v>
      </c>
      <c r="H24" t="s">
        <v>561</v>
      </c>
      <c r="I24" t="s">
        <v>4104</v>
      </c>
      <c r="J24" t="s">
        <v>4105</v>
      </c>
      <c r="K24" t="s">
        <v>541</v>
      </c>
      <c r="L24" t="s">
        <v>541</v>
      </c>
      <c r="M24" t="s">
        <v>541</v>
      </c>
      <c r="N24" t="s">
        <v>541</v>
      </c>
      <c r="O24" t="str">
        <f>IF(ISBLANK(#REF!),"",CONCATENATE($A24&amp;"(1)"))</f>
        <v>C23 (GG)(1)</v>
      </c>
    </row>
    <row r="25" spans="1:15">
      <c r="A25" t="s">
        <v>4106</v>
      </c>
      <c r="B25" t="s">
        <v>4107</v>
      </c>
      <c r="C25" t="s">
        <v>3969</v>
      </c>
      <c r="D25" t="s">
        <v>4070</v>
      </c>
      <c r="E25" t="s">
        <v>4108</v>
      </c>
      <c r="F25" t="s">
        <v>4109</v>
      </c>
      <c r="G25" t="s">
        <v>4110</v>
      </c>
      <c r="H25" t="s">
        <v>561</v>
      </c>
      <c r="I25" t="s">
        <v>4111</v>
      </c>
      <c r="J25" t="s">
        <v>4112</v>
      </c>
      <c r="K25" t="s">
        <v>541</v>
      </c>
      <c r="L25" t="s">
        <v>541</v>
      </c>
      <c r="M25" t="s">
        <v>541</v>
      </c>
      <c r="N25" t="s">
        <v>541</v>
      </c>
      <c r="O25" t="str">
        <f>IF(ISBLANK(#REF!),"",CONCATENATE($A25&amp;"(1)"))</f>
        <v>C24 (GG)(1)</v>
      </c>
    </row>
    <row r="26" spans="1:15">
      <c r="A26" t="s">
        <v>4113</v>
      </c>
      <c r="B26" t="s">
        <v>4114</v>
      </c>
      <c r="C26" t="s">
        <v>3969</v>
      </c>
      <c r="D26" t="s">
        <v>4070</v>
      </c>
      <c r="E26" t="s">
        <v>3004</v>
      </c>
      <c r="F26" t="s">
        <v>4115</v>
      </c>
      <c r="G26" t="s">
        <v>3011</v>
      </c>
      <c r="H26" t="s">
        <v>561</v>
      </c>
      <c r="I26" t="s">
        <v>3013</v>
      </c>
      <c r="J26" t="s">
        <v>4116</v>
      </c>
      <c r="K26" t="s">
        <v>541</v>
      </c>
      <c r="L26" t="s">
        <v>541</v>
      </c>
      <c r="M26" t="s">
        <v>541</v>
      </c>
      <c r="N26" t="s">
        <v>541</v>
      </c>
      <c r="O26" t="str">
        <f>IF(ISBLANK(#REF!),"",CONCATENATE($A26&amp;"(1)"))</f>
        <v>C25 (GG)(1)</v>
      </c>
    </row>
    <row r="27" spans="1:15">
      <c r="A27" t="s">
        <v>4117</v>
      </c>
      <c r="B27" t="s">
        <v>4118</v>
      </c>
      <c r="C27" t="s">
        <v>3969</v>
      </c>
      <c r="D27" t="s">
        <v>4070</v>
      </c>
      <c r="E27" t="s">
        <v>4119</v>
      </c>
      <c r="F27" t="s">
        <v>4120</v>
      </c>
      <c r="G27" t="s">
        <v>4121</v>
      </c>
      <c r="H27" t="s">
        <v>561</v>
      </c>
      <c r="I27" t="s">
        <v>4122</v>
      </c>
      <c r="J27" t="s">
        <v>4123</v>
      </c>
      <c r="K27" t="s">
        <v>541</v>
      </c>
      <c r="L27" t="s">
        <v>541</v>
      </c>
      <c r="M27" t="s">
        <v>541</v>
      </c>
      <c r="N27" t="s">
        <v>541</v>
      </c>
      <c r="O27" t="str">
        <f>IF(ISBLANK(#REF!),"",CONCATENATE($A27&amp;"(1)"))</f>
        <v>C26 (GG)(1)</v>
      </c>
    </row>
    <row r="28" spans="1:15">
      <c r="A28" t="s">
        <v>4124</v>
      </c>
      <c r="B28" t="s">
        <v>4125</v>
      </c>
      <c r="C28" t="s">
        <v>3969</v>
      </c>
      <c r="D28" t="s">
        <v>4070</v>
      </c>
      <c r="E28" t="s">
        <v>4126</v>
      </c>
      <c r="F28" t="s">
        <v>4127</v>
      </c>
      <c r="G28" t="s">
        <v>4128</v>
      </c>
      <c r="H28" t="s">
        <v>561</v>
      </c>
      <c r="I28" t="s">
        <v>4122</v>
      </c>
      <c r="J28" t="s">
        <v>4129</v>
      </c>
      <c r="K28" t="s">
        <v>541</v>
      </c>
      <c r="L28" t="s">
        <v>541</v>
      </c>
      <c r="M28" t="s">
        <v>541</v>
      </c>
      <c r="N28" t="s">
        <v>541</v>
      </c>
      <c r="O28" t="str">
        <f>IF(ISBLANK(#REF!),"",CONCATENATE($A28&amp;"(1)"))</f>
        <v>C27 (GG)(1)</v>
      </c>
    </row>
    <row r="29" spans="1:15">
      <c r="A29" t="s">
        <v>4130</v>
      </c>
      <c r="B29" t="s">
        <v>4131</v>
      </c>
      <c r="C29" t="s">
        <v>3969</v>
      </c>
      <c r="D29" t="s">
        <v>4070</v>
      </c>
      <c r="E29" t="s">
        <v>4132</v>
      </c>
      <c r="F29" t="s">
        <v>4133</v>
      </c>
      <c r="G29" t="s">
        <v>4134</v>
      </c>
      <c r="H29" t="s">
        <v>561</v>
      </c>
      <c r="I29" t="s">
        <v>4122</v>
      </c>
      <c r="J29" t="s">
        <v>4135</v>
      </c>
      <c r="K29" t="s">
        <v>541</v>
      </c>
      <c r="L29" t="s">
        <v>541</v>
      </c>
      <c r="M29" t="s">
        <v>541</v>
      </c>
      <c r="N29" t="s">
        <v>541</v>
      </c>
      <c r="O29" t="str">
        <f>IF(ISBLANK(#REF!),"",CONCATENATE($A29&amp;"(1)"))</f>
        <v>C28 (GG)(1)</v>
      </c>
    </row>
    <row r="30" spans="1:15">
      <c r="A30" t="s">
        <v>4136</v>
      </c>
      <c r="B30" t="s">
        <v>4137</v>
      </c>
      <c r="C30" t="s">
        <v>3969</v>
      </c>
      <c r="D30" t="s">
        <v>4070</v>
      </c>
      <c r="E30" t="s">
        <v>4138</v>
      </c>
      <c r="F30" t="s">
        <v>4139</v>
      </c>
      <c r="G30" t="s">
        <v>4140</v>
      </c>
      <c r="H30" t="s">
        <v>561</v>
      </c>
      <c r="I30" t="s">
        <v>1611</v>
      </c>
      <c r="J30" t="s">
        <v>4129</v>
      </c>
      <c r="K30" t="s">
        <v>541</v>
      </c>
      <c r="L30" t="s">
        <v>541</v>
      </c>
      <c r="M30" t="s">
        <v>544</v>
      </c>
      <c r="N30" t="s">
        <v>541</v>
      </c>
      <c r="O30" t="str">
        <f>IF(ISBLANK(#REF!),"",CONCATENATE($A30&amp;"(1)"))</f>
        <v>C29 (LED)(1)</v>
      </c>
    </row>
    <row r="31" spans="1:15">
      <c r="A31" t="s">
        <v>4141</v>
      </c>
      <c r="B31" t="s">
        <v>4142</v>
      </c>
      <c r="C31" t="s">
        <v>3969</v>
      </c>
      <c r="D31" t="s">
        <v>4070</v>
      </c>
      <c r="E31" t="s">
        <v>4143</v>
      </c>
      <c r="F31" t="s">
        <v>4144</v>
      </c>
      <c r="G31" t="s">
        <v>4145</v>
      </c>
      <c r="H31" t="s">
        <v>561</v>
      </c>
      <c r="I31" t="s">
        <v>1611</v>
      </c>
      <c r="J31" t="s">
        <v>4129</v>
      </c>
      <c r="K31" t="s">
        <v>544</v>
      </c>
      <c r="L31" t="s">
        <v>541</v>
      </c>
      <c r="M31" t="s">
        <v>541</v>
      </c>
      <c r="N31" t="s">
        <v>541</v>
      </c>
      <c r="O31" t="str">
        <f>IF(ISBLANK(#REF!),"",CONCATENATE($A31&amp;"(1)"))</f>
        <v>C30 (GG)(1)</v>
      </c>
    </row>
    <row r="32" spans="1:15">
      <c r="A32" t="s">
        <v>4146</v>
      </c>
      <c r="B32" t="s">
        <v>4147</v>
      </c>
      <c r="C32" t="s">
        <v>3969</v>
      </c>
      <c r="D32" t="s">
        <v>4070</v>
      </c>
      <c r="E32" t="s">
        <v>4148</v>
      </c>
      <c r="F32" t="s">
        <v>4149</v>
      </c>
      <c r="G32" t="s">
        <v>4150</v>
      </c>
      <c r="H32" t="s">
        <v>533</v>
      </c>
      <c r="I32" t="s">
        <v>4054</v>
      </c>
      <c r="J32" t="s">
        <v>4151</v>
      </c>
      <c r="K32" t="s">
        <v>544</v>
      </c>
      <c r="L32" t="s">
        <v>541</v>
      </c>
      <c r="M32" t="s">
        <v>541</v>
      </c>
      <c r="N32" t="s">
        <v>541</v>
      </c>
      <c r="O32" t="str">
        <f>IF(ISBLANK(#REF!),"",CONCATENATE($A32&amp;"(1)"))</f>
        <v>C31 (GG)(1)</v>
      </c>
    </row>
    <row r="33" spans="1:15">
      <c r="A33" t="s">
        <v>4152</v>
      </c>
      <c r="B33" t="s">
        <v>4153</v>
      </c>
      <c r="C33" t="s">
        <v>3969</v>
      </c>
      <c r="D33" t="s">
        <v>4070</v>
      </c>
      <c r="E33" t="s">
        <v>4154</v>
      </c>
      <c r="F33" t="s">
        <v>4155</v>
      </c>
      <c r="G33" t="s">
        <v>4156</v>
      </c>
      <c r="H33" t="s">
        <v>561</v>
      </c>
      <c r="I33" t="s">
        <v>4054</v>
      </c>
      <c r="J33" t="s">
        <v>4157</v>
      </c>
      <c r="K33" t="s">
        <v>544</v>
      </c>
      <c r="L33" t="s">
        <v>541</v>
      </c>
      <c r="M33" t="s">
        <v>541</v>
      </c>
      <c r="N33" t="s">
        <v>541</v>
      </c>
      <c r="O33" t="str">
        <f>IF(ISBLANK(#REF!),"",CONCATENATE($A33&amp;"(1)"))</f>
        <v>C32 (GG)(1)</v>
      </c>
    </row>
    <row r="34" spans="1:15">
      <c r="A34" t="s">
        <v>4158</v>
      </c>
      <c r="B34" t="s">
        <v>4159</v>
      </c>
      <c r="C34" t="s">
        <v>3969</v>
      </c>
      <c r="D34" t="s">
        <v>4070</v>
      </c>
      <c r="E34" t="s">
        <v>4160</v>
      </c>
      <c r="F34" t="s">
        <v>4161</v>
      </c>
      <c r="G34" t="s">
        <v>4162</v>
      </c>
      <c r="H34" t="s">
        <v>561</v>
      </c>
      <c r="I34" t="s">
        <v>4163</v>
      </c>
      <c r="J34" t="s">
        <v>4129</v>
      </c>
      <c r="K34" t="s">
        <v>544</v>
      </c>
      <c r="L34" t="s">
        <v>541</v>
      </c>
      <c r="M34" t="s">
        <v>541</v>
      </c>
      <c r="N34" t="s">
        <v>541</v>
      </c>
      <c r="O34" t="str">
        <f>IF(ISBLANK(#REF!),"",CONCATENATE($A34&amp;"(1)"))</f>
        <v>C33 (GG)(1)</v>
      </c>
    </row>
    <row r="35" spans="1:15">
      <c r="A35" t="s">
        <v>4164</v>
      </c>
      <c r="B35" t="s">
        <v>4165</v>
      </c>
      <c r="C35" t="s">
        <v>3969</v>
      </c>
      <c r="D35" t="s">
        <v>4070</v>
      </c>
      <c r="E35" t="s">
        <v>4166</v>
      </c>
      <c r="F35" t="s">
        <v>4167</v>
      </c>
      <c r="G35" t="s">
        <v>4168</v>
      </c>
      <c r="H35" t="s">
        <v>561</v>
      </c>
      <c r="I35" t="s">
        <v>4054</v>
      </c>
      <c r="J35" t="s">
        <v>4169</v>
      </c>
      <c r="K35" t="s">
        <v>544</v>
      </c>
      <c r="L35" t="s">
        <v>541</v>
      </c>
      <c r="M35" t="s">
        <v>541</v>
      </c>
      <c r="N35" t="s">
        <v>541</v>
      </c>
      <c r="O35" t="str">
        <f>IF(ISBLANK(#REF!),"",CONCATENATE($A35&amp;"(1)"))</f>
        <v>C34 (GG)(1)</v>
      </c>
    </row>
    <row r="36" spans="1:15">
      <c r="A36" t="s">
        <v>4170</v>
      </c>
      <c r="B36" t="s">
        <v>4171</v>
      </c>
      <c r="C36" t="s">
        <v>3969</v>
      </c>
      <c r="D36" t="s">
        <v>4070</v>
      </c>
      <c r="E36" t="s">
        <v>4172</v>
      </c>
      <c r="F36" t="s">
        <v>4173</v>
      </c>
      <c r="G36" t="s">
        <v>4174</v>
      </c>
      <c r="H36" t="s">
        <v>561</v>
      </c>
      <c r="I36" t="s">
        <v>4054</v>
      </c>
      <c r="J36" t="s">
        <v>4169</v>
      </c>
      <c r="K36" t="s">
        <v>544</v>
      </c>
      <c r="L36" t="s">
        <v>541</v>
      </c>
      <c r="M36" t="s">
        <v>541</v>
      </c>
      <c r="N36" t="s">
        <v>541</v>
      </c>
      <c r="O36" t="str">
        <f>IF(ISBLANK(#REF!),"",CONCATENATE($A36&amp;"(1)"))</f>
        <v>C35 (GG)(1)</v>
      </c>
    </row>
    <row r="37" spans="1:15">
      <c r="A37" t="s">
        <v>4175</v>
      </c>
      <c r="B37" t="s">
        <v>4176</v>
      </c>
      <c r="C37" t="s">
        <v>3969</v>
      </c>
      <c r="D37" t="s">
        <v>4070</v>
      </c>
      <c r="E37" t="s">
        <v>4177</v>
      </c>
      <c r="F37" t="s">
        <v>4178</v>
      </c>
      <c r="G37" t="s">
        <v>4179</v>
      </c>
      <c r="H37" t="s">
        <v>561</v>
      </c>
      <c r="I37" t="s">
        <v>4054</v>
      </c>
      <c r="J37" t="s">
        <v>4169</v>
      </c>
      <c r="K37" t="s">
        <v>544</v>
      </c>
      <c r="L37" t="s">
        <v>541</v>
      </c>
      <c r="M37" t="s">
        <v>541</v>
      </c>
      <c r="N37" t="s">
        <v>541</v>
      </c>
      <c r="O37" t="str">
        <f>IF(ISBLANK(#REF!),"",CONCATENATE($A37&amp;"(1)"))</f>
        <v>C36 (GG)(1)</v>
      </c>
    </row>
    <row r="38" spans="1:15">
      <c r="A38" t="s">
        <v>4180</v>
      </c>
      <c r="B38" t="s">
        <v>4181</v>
      </c>
      <c r="C38" t="s">
        <v>3969</v>
      </c>
      <c r="D38" t="s">
        <v>4070</v>
      </c>
      <c r="E38" t="s">
        <v>4182</v>
      </c>
      <c r="F38" t="s">
        <v>4183</v>
      </c>
      <c r="G38" t="s">
        <v>4184</v>
      </c>
      <c r="H38" t="s">
        <v>533</v>
      </c>
      <c r="I38" t="s">
        <v>4054</v>
      </c>
      <c r="J38" t="s">
        <v>4185</v>
      </c>
      <c r="K38" t="s">
        <v>544</v>
      </c>
      <c r="L38" t="s">
        <v>541</v>
      </c>
      <c r="M38" t="s">
        <v>541</v>
      </c>
      <c r="N38" t="s">
        <v>541</v>
      </c>
      <c r="O38" t="str">
        <f>IF(ISBLANK(#REF!),"",CONCATENATE($A38&amp;"(1)"))</f>
        <v>C37 (GG)(1)</v>
      </c>
    </row>
    <row r="39" spans="1:15">
      <c r="A39" t="s">
        <v>4186</v>
      </c>
      <c r="B39" t="s">
        <v>4187</v>
      </c>
      <c r="C39" t="s">
        <v>3969</v>
      </c>
      <c r="D39" t="s">
        <v>4070</v>
      </c>
      <c r="E39" t="s">
        <v>4188</v>
      </c>
      <c r="F39" t="s">
        <v>4189</v>
      </c>
      <c r="G39" t="s">
        <v>4190</v>
      </c>
      <c r="H39" t="s">
        <v>561</v>
      </c>
      <c r="I39" t="s">
        <v>4054</v>
      </c>
      <c r="J39" t="s">
        <v>4191</v>
      </c>
      <c r="K39" t="s">
        <v>544</v>
      </c>
      <c r="L39" t="s">
        <v>541</v>
      </c>
      <c r="M39" t="s">
        <v>541</v>
      </c>
      <c r="N39" t="s">
        <v>541</v>
      </c>
      <c r="O39" t="str">
        <f>IF(ISBLANK(#REF!),"",CONCATENATE($A39&amp;"(1)"))</f>
        <v>C38 (GG)(1)</v>
      </c>
    </row>
    <row r="40" spans="1:15">
      <c r="A40" t="s">
        <v>4192</v>
      </c>
      <c r="B40" t="s">
        <v>4193</v>
      </c>
      <c r="C40" t="s">
        <v>3969</v>
      </c>
      <c r="D40" t="s">
        <v>4070</v>
      </c>
      <c r="E40" t="s">
        <v>4194</v>
      </c>
      <c r="F40" t="s">
        <v>4195</v>
      </c>
      <c r="G40" t="s">
        <v>4196</v>
      </c>
      <c r="H40" t="s">
        <v>533</v>
      </c>
      <c r="I40" t="s">
        <v>4054</v>
      </c>
      <c r="J40" t="s">
        <v>4197</v>
      </c>
      <c r="K40" t="s">
        <v>544</v>
      </c>
      <c r="L40" t="s">
        <v>541</v>
      </c>
      <c r="M40" t="s">
        <v>541</v>
      </c>
      <c r="N40" t="s">
        <v>541</v>
      </c>
      <c r="O40" t="str">
        <f>IF(ISBLANK(#REF!),"",CONCATENATE($A40&amp;"(1)"))</f>
        <v>C39 (GG)(1)</v>
      </c>
    </row>
    <row r="41" spans="1:15">
      <c r="A41" t="s">
        <v>4198</v>
      </c>
      <c r="B41" t="s">
        <v>4199</v>
      </c>
      <c r="C41" t="s">
        <v>3969</v>
      </c>
      <c r="D41" t="s">
        <v>4070</v>
      </c>
      <c r="E41" t="s">
        <v>4200</v>
      </c>
      <c r="F41" t="s">
        <v>4201</v>
      </c>
      <c r="G41" t="s">
        <v>4190</v>
      </c>
      <c r="H41" t="s">
        <v>561</v>
      </c>
      <c r="I41" t="s">
        <v>4054</v>
      </c>
      <c r="J41" t="s">
        <v>4202</v>
      </c>
      <c r="K41" t="s">
        <v>544</v>
      </c>
      <c r="L41" t="s">
        <v>541</v>
      </c>
      <c r="M41" t="s">
        <v>541</v>
      </c>
      <c r="N41" t="s">
        <v>541</v>
      </c>
      <c r="O41" t="str">
        <f>IF(ISBLANK(#REF!),"",CONCATENATE($A41&amp;"(1)"))</f>
        <v>C40 (GG)(1)</v>
      </c>
    </row>
    <row r="42" spans="1:15">
      <c r="A42" t="s">
        <v>4203</v>
      </c>
      <c r="B42" t="s">
        <v>4204</v>
      </c>
      <c r="C42" t="s">
        <v>3969</v>
      </c>
      <c r="D42" t="s">
        <v>4070</v>
      </c>
      <c r="E42" t="s">
        <v>4205</v>
      </c>
      <c r="F42" t="s">
        <v>4206</v>
      </c>
      <c r="G42" t="s">
        <v>4207</v>
      </c>
      <c r="H42" t="s">
        <v>533</v>
      </c>
      <c r="I42" t="s">
        <v>4054</v>
      </c>
      <c r="J42" t="s">
        <v>4208</v>
      </c>
      <c r="K42" t="s">
        <v>541</v>
      </c>
      <c r="L42" t="s">
        <v>541</v>
      </c>
      <c r="M42" t="s">
        <v>541</v>
      </c>
      <c r="N42" t="s">
        <v>541</v>
      </c>
      <c r="O42" t="str">
        <f>IF(ISBLANK(#REF!),"",CONCATENATE($A42&amp;"(1)"))</f>
        <v>C41 (GG)(1)</v>
      </c>
    </row>
    <row r="43" spans="1:15">
      <c r="A43" t="s">
        <v>4209</v>
      </c>
      <c r="B43" t="s">
        <v>4210</v>
      </c>
      <c r="C43" t="s">
        <v>3969</v>
      </c>
      <c r="D43" t="s">
        <v>4070</v>
      </c>
      <c r="E43" t="s">
        <v>4211</v>
      </c>
      <c r="F43" t="s">
        <v>4212</v>
      </c>
      <c r="G43" t="s">
        <v>4213</v>
      </c>
      <c r="H43" t="s">
        <v>561</v>
      </c>
      <c r="I43" t="s">
        <v>4054</v>
      </c>
      <c r="J43" t="s">
        <v>4214</v>
      </c>
      <c r="K43" t="s">
        <v>541</v>
      </c>
      <c r="L43" t="s">
        <v>541</v>
      </c>
      <c r="M43" t="s">
        <v>541</v>
      </c>
      <c r="N43" t="s">
        <v>541</v>
      </c>
      <c r="O43" t="str">
        <f>IF(ISBLANK(#REF!),"",CONCATENATE($A43&amp;"(1)"))</f>
        <v>C42 (GG)(1)</v>
      </c>
    </row>
    <row r="44" spans="1:15">
      <c r="A44" t="s">
        <v>4215</v>
      </c>
      <c r="B44" t="s">
        <v>4216</v>
      </c>
      <c r="C44" t="s">
        <v>3969</v>
      </c>
      <c r="D44" t="s">
        <v>4070</v>
      </c>
      <c r="E44" t="s">
        <v>4217</v>
      </c>
      <c r="F44" t="s">
        <v>4218</v>
      </c>
      <c r="G44" t="s">
        <v>4219</v>
      </c>
      <c r="H44" t="s">
        <v>561</v>
      </c>
      <c r="I44" t="s">
        <v>4054</v>
      </c>
      <c r="J44" t="s">
        <v>4220</v>
      </c>
      <c r="K44" t="s">
        <v>541</v>
      </c>
      <c r="L44" t="s">
        <v>541</v>
      </c>
      <c r="M44" t="s">
        <v>541</v>
      </c>
      <c r="N44" t="s">
        <v>541</v>
      </c>
      <c r="O44" t="str">
        <f>IF(ISBLANK(#REF!),"",CONCATENATE($A44&amp;"(1)"))</f>
        <v>C43 (GG)(1)</v>
      </c>
    </row>
    <row r="45" spans="1:15">
      <c r="A45" t="s">
        <v>4221</v>
      </c>
      <c r="B45" t="s">
        <v>4222</v>
      </c>
      <c r="C45" t="s">
        <v>3969</v>
      </c>
      <c r="D45" t="s">
        <v>4070</v>
      </c>
      <c r="E45" t="s">
        <v>4223</v>
      </c>
      <c r="F45" t="s">
        <v>4224</v>
      </c>
      <c r="G45" t="s">
        <v>4225</v>
      </c>
      <c r="H45" t="s">
        <v>561</v>
      </c>
      <c r="I45" t="s">
        <v>4054</v>
      </c>
      <c r="J45" t="s">
        <v>4129</v>
      </c>
      <c r="K45" t="s">
        <v>541</v>
      </c>
      <c r="L45" t="s">
        <v>541</v>
      </c>
      <c r="M45" t="s">
        <v>541</v>
      </c>
      <c r="N45" t="s">
        <v>541</v>
      </c>
      <c r="O45" t="str">
        <f>IF(ISBLANK(#REF!),"",CONCATENATE($A45&amp;"(1)"))</f>
        <v>C44 (GG)(1)</v>
      </c>
    </row>
    <row r="46" spans="1:15">
      <c r="A46" t="s">
        <v>4226</v>
      </c>
      <c r="B46" t="s">
        <v>4227</v>
      </c>
      <c r="C46" t="s">
        <v>3969</v>
      </c>
      <c r="D46" t="s">
        <v>4070</v>
      </c>
      <c r="E46" t="s">
        <v>4228</v>
      </c>
      <c r="F46" t="s">
        <v>4229</v>
      </c>
      <c r="G46" t="s">
        <v>4230</v>
      </c>
      <c r="H46" t="s">
        <v>561</v>
      </c>
      <c r="I46" t="s">
        <v>4054</v>
      </c>
      <c r="J46" t="s">
        <v>4129</v>
      </c>
      <c r="K46" t="s">
        <v>541</v>
      </c>
      <c r="L46" t="s">
        <v>541</v>
      </c>
      <c r="M46" t="s">
        <v>541</v>
      </c>
      <c r="N46" t="s">
        <v>541</v>
      </c>
      <c r="O46" t="str">
        <f>IF(ISBLANK(#REF!),"",CONCATENATE($A46&amp;"(1)"))</f>
        <v>C45 (GG)(1)</v>
      </c>
    </row>
    <row r="47" spans="1:15">
      <c r="A47" t="s">
        <v>4231</v>
      </c>
      <c r="B47" t="s">
        <v>4232</v>
      </c>
      <c r="C47" t="s">
        <v>3969</v>
      </c>
      <c r="D47" t="s">
        <v>4070</v>
      </c>
      <c r="E47" t="s">
        <v>4233</v>
      </c>
      <c r="F47" t="s">
        <v>4234</v>
      </c>
      <c r="G47" t="s">
        <v>4235</v>
      </c>
      <c r="H47" t="s">
        <v>533</v>
      </c>
      <c r="I47" t="s">
        <v>4054</v>
      </c>
      <c r="J47" t="s">
        <v>4236</v>
      </c>
      <c r="K47" t="s">
        <v>541</v>
      </c>
      <c r="L47" t="s">
        <v>541</v>
      </c>
      <c r="M47" t="s">
        <v>541</v>
      </c>
      <c r="N47" t="s">
        <v>541</v>
      </c>
      <c r="O47" t="str">
        <f>IF(ISBLANK(#REF!),"",CONCATENATE($A47&amp;"(1)"))</f>
        <v>C46 (ENV)(1)</v>
      </c>
    </row>
    <row r="48" spans="1:15">
      <c r="A48" t="s">
        <v>4237</v>
      </c>
      <c r="B48" t="s">
        <v>4238</v>
      </c>
      <c r="C48" t="s">
        <v>3969</v>
      </c>
      <c r="D48" t="s">
        <v>4070</v>
      </c>
      <c r="E48" t="s">
        <v>4239</v>
      </c>
      <c r="F48" t="s">
        <v>4240</v>
      </c>
      <c r="G48" t="s">
        <v>4241</v>
      </c>
      <c r="H48" t="s">
        <v>561</v>
      </c>
      <c r="I48" t="s">
        <v>4054</v>
      </c>
      <c r="J48" t="s">
        <v>4242</v>
      </c>
      <c r="K48" t="s">
        <v>541</v>
      </c>
      <c r="L48" t="s">
        <v>541</v>
      </c>
      <c r="M48" t="s">
        <v>541</v>
      </c>
      <c r="N48" t="s">
        <v>541</v>
      </c>
      <c r="O48" t="str">
        <f>IF(ISBLANK(#REF!),"",CONCATENATE($A48&amp;"(1)"))</f>
        <v>C47 (ENV)(1)</v>
      </c>
    </row>
    <row r="49" spans="1:15">
      <c r="A49" t="s">
        <v>4243</v>
      </c>
      <c r="B49" t="s">
        <v>4244</v>
      </c>
      <c r="C49" t="s">
        <v>3969</v>
      </c>
      <c r="D49" t="s">
        <v>4070</v>
      </c>
      <c r="E49" t="s">
        <v>4245</v>
      </c>
      <c r="F49" t="s">
        <v>4246</v>
      </c>
      <c r="G49" t="s">
        <v>4247</v>
      </c>
      <c r="H49" t="s">
        <v>533</v>
      </c>
      <c r="I49" t="s">
        <v>4054</v>
      </c>
      <c r="J49" t="s">
        <v>4248</v>
      </c>
      <c r="K49" t="s">
        <v>544</v>
      </c>
      <c r="L49" t="s">
        <v>541</v>
      </c>
      <c r="M49" t="s">
        <v>541</v>
      </c>
      <c r="N49" t="s">
        <v>541</v>
      </c>
      <c r="O49" t="str">
        <f>IF(ISBLANK(#REF!),"",CONCATENATE($A49&amp;"(1)"))</f>
        <v>C48 (EE)(1)</v>
      </c>
    </row>
    <row r="50" spans="1:15">
      <c r="A50" t="s">
        <v>4249</v>
      </c>
      <c r="B50" t="s">
        <v>4250</v>
      </c>
      <c r="C50" t="s">
        <v>3969</v>
      </c>
      <c r="D50" t="s">
        <v>4070</v>
      </c>
      <c r="E50" t="s">
        <v>4251</v>
      </c>
      <c r="F50" t="s">
        <v>4252</v>
      </c>
      <c r="G50" t="s">
        <v>4253</v>
      </c>
      <c r="H50" t="s">
        <v>561</v>
      </c>
      <c r="I50" t="s">
        <v>4054</v>
      </c>
      <c r="J50" t="s">
        <v>4254</v>
      </c>
      <c r="K50" t="s">
        <v>544</v>
      </c>
      <c r="L50" t="s">
        <v>541</v>
      </c>
      <c r="M50" t="s">
        <v>541</v>
      </c>
      <c r="N50" t="s">
        <v>541</v>
      </c>
      <c r="O50" t="str">
        <f>IF(ISBLANK(#REF!),"",CONCATENATE($A50&amp;"(1)"))</f>
        <v>C49 (EE)(1)</v>
      </c>
    </row>
    <row r="51" spans="1:15">
      <c r="A51" t="s">
        <v>4255</v>
      </c>
      <c r="B51" t="s">
        <v>4256</v>
      </c>
      <c r="C51" t="s">
        <v>3969</v>
      </c>
      <c r="D51" t="s">
        <v>4070</v>
      </c>
      <c r="E51" t="s">
        <v>4257</v>
      </c>
      <c r="F51" t="s">
        <v>4258</v>
      </c>
      <c r="G51" t="s">
        <v>4259</v>
      </c>
      <c r="H51" t="s">
        <v>533</v>
      </c>
      <c r="I51" t="s">
        <v>4054</v>
      </c>
      <c r="J51" t="s">
        <v>4260</v>
      </c>
      <c r="K51" t="s">
        <v>544</v>
      </c>
      <c r="L51" t="s">
        <v>541</v>
      </c>
      <c r="M51" t="s">
        <v>541</v>
      </c>
      <c r="N51" t="s">
        <v>541</v>
      </c>
      <c r="O51" t="str">
        <f>IF(ISBLANK(#REF!),"",CONCATENATE($A51&amp;"(1)"))</f>
        <v>C50 (WS)(1)</v>
      </c>
    </row>
    <row r="52" spans="1:15">
      <c r="A52" t="s">
        <v>4261</v>
      </c>
      <c r="B52" t="s">
        <v>4262</v>
      </c>
      <c r="C52" t="s">
        <v>3969</v>
      </c>
      <c r="D52" t="s">
        <v>4070</v>
      </c>
      <c r="E52" t="s">
        <v>4263</v>
      </c>
      <c r="F52" t="s">
        <v>4264</v>
      </c>
      <c r="G52" t="s">
        <v>4265</v>
      </c>
      <c r="H52" t="s">
        <v>561</v>
      </c>
      <c r="I52" t="s">
        <v>4054</v>
      </c>
      <c r="J52" t="s">
        <v>4266</v>
      </c>
      <c r="K52" t="s">
        <v>544</v>
      </c>
      <c r="L52" t="s">
        <v>541</v>
      </c>
      <c r="M52" t="s">
        <v>541</v>
      </c>
      <c r="N52" t="s">
        <v>541</v>
      </c>
      <c r="O52" t="str">
        <f>IF(ISBLANK(#REF!),"",CONCATENATE($A52&amp;"(1)"))</f>
        <v>C51 (WS)(1)</v>
      </c>
    </row>
    <row r="53" spans="1:15">
      <c r="A53" t="s">
        <v>4267</v>
      </c>
      <c r="B53" t="s">
        <v>4268</v>
      </c>
      <c r="C53" t="s">
        <v>3969</v>
      </c>
      <c r="D53" t="s">
        <v>4070</v>
      </c>
      <c r="E53" t="s">
        <v>4269</v>
      </c>
      <c r="F53" t="s">
        <v>4270</v>
      </c>
      <c r="G53" t="s">
        <v>4271</v>
      </c>
      <c r="H53" t="s">
        <v>533</v>
      </c>
      <c r="I53" t="s">
        <v>4272</v>
      </c>
      <c r="J53" t="s">
        <v>4273</v>
      </c>
      <c r="K53" t="s">
        <v>541</v>
      </c>
      <c r="L53" t="s">
        <v>541</v>
      </c>
      <c r="M53" t="s">
        <v>541</v>
      </c>
      <c r="N53" t="s">
        <v>541</v>
      </c>
      <c r="O53" t="str">
        <f>IF(ISBLANK(#REF!),"",CONCATENATE($A53&amp;"(1)"))</f>
        <v>C52 (HS)(1)</v>
      </c>
    </row>
    <row r="54" spans="1:15">
      <c r="A54" t="s">
        <v>4274</v>
      </c>
      <c r="B54" t="s">
        <v>4275</v>
      </c>
      <c r="C54" t="s">
        <v>3969</v>
      </c>
      <c r="D54" t="s">
        <v>4070</v>
      </c>
      <c r="E54" t="s">
        <v>4276</v>
      </c>
      <c r="F54" t="s">
        <v>4277</v>
      </c>
      <c r="G54" t="s">
        <v>4278</v>
      </c>
      <c r="H54" t="s">
        <v>533</v>
      </c>
      <c r="I54" t="s">
        <v>4279</v>
      </c>
      <c r="J54" t="s">
        <v>672</v>
      </c>
      <c r="K54" t="s">
        <v>541</v>
      </c>
      <c r="L54" t="s">
        <v>541</v>
      </c>
      <c r="M54" t="s">
        <v>541</v>
      </c>
      <c r="N54" t="s">
        <v>541</v>
      </c>
      <c r="O54" t="str">
        <f>IF(ISBLANK(#REF!),"",CONCATENATE($A54&amp;"(1)"))</f>
        <v>C53 (HS)(1)</v>
      </c>
    </row>
    <row r="55" spans="1:15">
      <c r="A55" t="s">
        <v>4280</v>
      </c>
      <c r="B55" t="s">
        <v>4281</v>
      </c>
      <c r="C55" t="s">
        <v>3969</v>
      </c>
      <c r="D55" t="s">
        <v>4070</v>
      </c>
      <c r="E55" t="s">
        <v>4282</v>
      </c>
      <c r="F55" t="s">
        <v>4283</v>
      </c>
      <c r="G55" t="s">
        <v>4284</v>
      </c>
      <c r="H55" t="s">
        <v>533</v>
      </c>
      <c r="I55" t="s">
        <v>4285</v>
      </c>
      <c r="J55" t="s">
        <v>4286</v>
      </c>
      <c r="K55" t="s">
        <v>541</v>
      </c>
      <c r="L55" t="s">
        <v>541</v>
      </c>
      <c r="M55" t="s">
        <v>541</v>
      </c>
      <c r="N55" t="s">
        <v>541</v>
      </c>
      <c r="O55" t="str">
        <f>IF(ISBLANK(#REF!),"",CONCATENATE($A55&amp;"(1)"))</f>
        <v>C54 (HS)(1)</v>
      </c>
    </row>
    <row r="56" spans="1:15">
      <c r="A56" t="s">
        <v>4287</v>
      </c>
      <c r="B56" t="s">
        <v>4288</v>
      </c>
      <c r="C56" t="s">
        <v>3969</v>
      </c>
      <c r="D56" t="s">
        <v>4070</v>
      </c>
      <c r="E56" t="s">
        <v>4289</v>
      </c>
      <c r="F56" t="s">
        <v>4290</v>
      </c>
      <c r="G56" t="s">
        <v>4291</v>
      </c>
      <c r="H56" t="s">
        <v>533</v>
      </c>
      <c r="I56" t="s">
        <v>4292</v>
      </c>
      <c r="J56" t="s">
        <v>4293</v>
      </c>
      <c r="K56" t="s">
        <v>541</v>
      </c>
      <c r="L56" t="s">
        <v>544</v>
      </c>
      <c r="M56" t="s">
        <v>544</v>
      </c>
      <c r="N56" t="s">
        <v>544</v>
      </c>
      <c r="O56" t="str">
        <f>IF(ISBLANK(#REF!),"",CONCATENATE($A56&amp;"(1)"))</f>
        <v>C55(HS)(1)</v>
      </c>
    </row>
    <row r="57" spans="1:15">
      <c r="A57" t="s">
        <v>4294</v>
      </c>
      <c r="B57" t="s">
        <v>4295</v>
      </c>
      <c r="C57" t="s">
        <v>3969</v>
      </c>
      <c r="D57" t="s">
        <v>4070</v>
      </c>
      <c r="E57" t="s">
        <v>4296</v>
      </c>
      <c r="F57" t="s">
        <v>4297</v>
      </c>
      <c r="G57" t="s">
        <v>4298</v>
      </c>
      <c r="H57" t="s">
        <v>561</v>
      </c>
      <c r="I57" t="s">
        <v>4299</v>
      </c>
      <c r="J57" t="s">
        <v>4300</v>
      </c>
      <c r="K57" t="s">
        <v>541</v>
      </c>
      <c r="L57" t="s">
        <v>541</v>
      </c>
      <c r="M57" t="s">
        <v>544</v>
      </c>
      <c r="N57" t="s">
        <v>541</v>
      </c>
      <c r="O57" t="str">
        <f>IF(ISBLANK(#REF!),"",CONCATENATE($A57&amp;"(1)"))</f>
        <v>C56 (EE)(1)</v>
      </c>
    </row>
    <row r="58" spans="1:15">
      <c r="A58" t="s">
        <v>4301</v>
      </c>
      <c r="B58" t="s">
        <v>4302</v>
      </c>
      <c r="C58" t="s">
        <v>3969</v>
      </c>
      <c r="D58" t="s">
        <v>4070</v>
      </c>
      <c r="E58" t="s">
        <v>4303</v>
      </c>
      <c r="F58" t="s">
        <v>4304</v>
      </c>
      <c r="G58" t="s">
        <v>4305</v>
      </c>
      <c r="H58" t="s">
        <v>561</v>
      </c>
      <c r="I58" t="s">
        <v>818</v>
      </c>
      <c r="J58" t="s">
        <v>4306</v>
      </c>
      <c r="K58" t="s">
        <v>541</v>
      </c>
      <c r="L58" t="s">
        <v>541</v>
      </c>
      <c r="M58" t="s">
        <v>544</v>
      </c>
      <c r="N58" t="s">
        <v>541</v>
      </c>
      <c r="O58" t="str">
        <f>IF(ISBLANK(#REF!),"",CONCATENATE($A58&amp;"(1)"))</f>
        <v>C57 (EE)(1)</v>
      </c>
    </row>
    <row r="59" spans="1:15">
      <c r="A59" t="s">
        <v>4307</v>
      </c>
      <c r="B59" t="s">
        <v>4308</v>
      </c>
      <c r="C59" t="s">
        <v>3969</v>
      </c>
      <c r="D59" t="s">
        <v>4070</v>
      </c>
      <c r="E59" t="s">
        <v>4309</v>
      </c>
      <c r="F59" t="s">
        <v>4310</v>
      </c>
      <c r="G59" t="s">
        <v>4311</v>
      </c>
      <c r="H59" t="s">
        <v>561</v>
      </c>
      <c r="I59" t="s">
        <v>4312</v>
      </c>
      <c r="J59" t="s">
        <v>4313</v>
      </c>
      <c r="K59" t="s">
        <v>541</v>
      </c>
      <c r="L59" t="s">
        <v>541</v>
      </c>
      <c r="M59" t="s">
        <v>544</v>
      </c>
      <c r="N59" t="s">
        <v>541</v>
      </c>
      <c r="O59" t="str">
        <f>IF(ISBLANK(#REF!),"",CONCATENATE($A59&amp;"(1)"))</f>
        <v>C58 (EE)(1)</v>
      </c>
    </row>
    <row r="60" spans="1:15">
      <c r="A60" t="s">
        <v>4314</v>
      </c>
      <c r="B60" t="s">
        <v>4315</v>
      </c>
      <c r="C60" t="s">
        <v>3969</v>
      </c>
      <c r="D60" t="s">
        <v>4070</v>
      </c>
      <c r="E60" t="s">
        <v>4316</v>
      </c>
      <c r="F60" t="s">
        <v>4317</v>
      </c>
      <c r="G60" t="s">
        <v>4318</v>
      </c>
      <c r="H60" t="s">
        <v>561</v>
      </c>
      <c r="I60" t="s">
        <v>4299</v>
      </c>
      <c r="J60" t="s">
        <v>4319</v>
      </c>
      <c r="K60" t="s">
        <v>541</v>
      </c>
      <c r="L60" t="s">
        <v>541</v>
      </c>
      <c r="M60" t="s">
        <v>541</v>
      </c>
      <c r="N60" t="s">
        <v>541</v>
      </c>
      <c r="O60" t="str">
        <f>IF(ISBLANK(#REF!),"",CONCATENATE($A60&amp;"(1)"))</f>
        <v>C59 (EE)(1)</v>
      </c>
    </row>
    <row r="61" spans="1:15">
      <c r="A61" t="s">
        <v>4320</v>
      </c>
      <c r="B61" t="s">
        <v>4321</v>
      </c>
      <c r="C61" t="s">
        <v>3969</v>
      </c>
      <c r="D61" t="s">
        <v>4070</v>
      </c>
      <c r="E61" t="s">
        <v>4322</v>
      </c>
      <c r="F61" t="s">
        <v>4323</v>
      </c>
      <c r="G61" t="s">
        <v>4324</v>
      </c>
      <c r="H61" t="s">
        <v>533</v>
      </c>
      <c r="I61" t="s">
        <v>4325</v>
      </c>
      <c r="J61" t="s">
        <v>4326</v>
      </c>
      <c r="K61" t="s">
        <v>541</v>
      </c>
      <c r="L61" t="s">
        <v>541</v>
      </c>
      <c r="M61" t="s">
        <v>541</v>
      </c>
      <c r="N61" t="s">
        <v>541</v>
      </c>
      <c r="O61" t="str">
        <f>IF(ISBLANK(#REF!),"",CONCATENATE($A61&amp;"(1)"))</f>
        <v>C60(WS)(1)</v>
      </c>
    </row>
    <row r="62" spans="1:15">
      <c r="A62" t="s">
        <v>4327</v>
      </c>
      <c r="B62" t="s">
        <v>4328</v>
      </c>
      <c r="C62" t="s">
        <v>3969</v>
      </c>
      <c r="D62" t="s">
        <v>4070</v>
      </c>
      <c r="E62" t="s">
        <v>4329</v>
      </c>
      <c r="F62" t="s">
        <v>4330</v>
      </c>
      <c r="G62" t="s">
        <v>4331</v>
      </c>
      <c r="H62" t="s">
        <v>561</v>
      </c>
      <c r="I62" t="s">
        <v>4325</v>
      </c>
      <c r="J62" t="s">
        <v>4332</v>
      </c>
      <c r="K62" t="s">
        <v>541</v>
      </c>
      <c r="L62" t="s">
        <v>541</v>
      </c>
      <c r="M62" t="s">
        <v>541</v>
      </c>
      <c r="N62" t="s">
        <v>541</v>
      </c>
      <c r="O62" t="str">
        <f>IF(ISBLANK(#REF!),"",CONCATENATE($A62&amp;"(1)"))</f>
        <v>C61 (WS)(1)</v>
      </c>
    </row>
    <row r="63" spans="1:15">
      <c r="A63" t="s">
        <v>4333</v>
      </c>
      <c r="B63" t="s">
        <v>4334</v>
      </c>
      <c r="C63" t="s">
        <v>3969</v>
      </c>
      <c r="D63" t="s">
        <v>4070</v>
      </c>
      <c r="E63" t="s">
        <v>4335</v>
      </c>
      <c r="F63" t="s">
        <v>4336</v>
      </c>
      <c r="G63" t="s">
        <v>4337</v>
      </c>
      <c r="H63" t="s">
        <v>533</v>
      </c>
      <c r="I63" t="s">
        <v>4325</v>
      </c>
      <c r="J63" t="s">
        <v>4338</v>
      </c>
      <c r="K63" t="s">
        <v>541</v>
      </c>
      <c r="L63" t="s">
        <v>541</v>
      </c>
      <c r="M63" t="s">
        <v>541</v>
      </c>
      <c r="N63" t="s">
        <v>541</v>
      </c>
      <c r="O63" t="str">
        <f>IF(ISBLANK(#REF!),"",CONCATENATE($A63&amp;"(1)"))</f>
        <v>C62 (WS)(1)</v>
      </c>
    </row>
    <row r="64" spans="1:15">
      <c r="A64" t="s">
        <v>4339</v>
      </c>
      <c r="B64" t="s">
        <v>4340</v>
      </c>
      <c r="C64" t="s">
        <v>3969</v>
      </c>
      <c r="D64" t="s">
        <v>4070</v>
      </c>
      <c r="E64" t="s">
        <v>4341</v>
      </c>
      <c r="F64" t="s">
        <v>4342</v>
      </c>
      <c r="G64" t="s">
        <v>4343</v>
      </c>
      <c r="H64" t="s">
        <v>561</v>
      </c>
      <c r="I64" t="s">
        <v>4325</v>
      </c>
      <c r="J64" t="s">
        <v>4344</v>
      </c>
      <c r="K64" t="s">
        <v>541</v>
      </c>
      <c r="L64" t="s">
        <v>541</v>
      </c>
      <c r="M64" t="s">
        <v>541</v>
      </c>
      <c r="N64" t="s">
        <v>541</v>
      </c>
      <c r="O64" t="str">
        <f>IF(ISBLANK(#REF!),"",CONCATENATE($A64&amp;"(1)"))</f>
        <v>C63 (WS)(1)</v>
      </c>
    </row>
    <row r="65" spans="1:15">
      <c r="A65" t="s">
        <v>4345</v>
      </c>
      <c r="B65" t="s">
        <v>4346</v>
      </c>
      <c r="C65" t="s">
        <v>3969</v>
      </c>
      <c r="D65" t="s">
        <v>4070</v>
      </c>
      <c r="E65" t="s">
        <v>4347</v>
      </c>
      <c r="F65" t="s">
        <v>4348</v>
      </c>
      <c r="G65" t="s">
        <v>4349</v>
      </c>
      <c r="H65" t="s">
        <v>561</v>
      </c>
      <c r="I65" t="s">
        <v>1703</v>
      </c>
      <c r="J65" t="s">
        <v>4350</v>
      </c>
      <c r="K65" t="s">
        <v>541</v>
      </c>
      <c r="L65" t="s">
        <v>541</v>
      </c>
      <c r="M65" t="s">
        <v>544</v>
      </c>
      <c r="N65" t="s">
        <v>544</v>
      </c>
      <c r="O65" t="str">
        <f>IF(ISBLANK(#REF!),"",CONCATENATE($A65&amp;"(1)"))</f>
        <v>C64 (TR)(1)</v>
      </c>
    </row>
    <row r="66" spans="1:15">
      <c r="A66" t="s">
        <v>4351</v>
      </c>
      <c r="B66" t="s">
        <v>4352</v>
      </c>
      <c r="C66" t="s">
        <v>3969</v>
      </c>
      <c r="D66" t="s">
        <v>4070</v>
      </c>
      <c r="E66" t="s">
        <v>4353</v>
      </c>
      <c r="F66" t="s">
        <v>4354</v>
      </c>
      <c r="G66" t="s">
        <v>4355</v>
      </c>
      <c r="H66" t="s">
        <v>561</v>
      </c>
      <c r="I66" t="s">
        <v>4356</v>
      </c>
      <c r="J66" t="s">
        <v>4357</v>
      </c>
      <c r="K66" t="s">
        <v>541</v>
      </c>
      <c r="L66" t="s">
        <v>541</v>
      </c>
      <c r="M66" t="s">
        <v>4061</v>
      </c>
      <c r="N66" t="s">
        <v>4061</v>
      </c>
      <c r="O66" t="str">
        <f>IF(ISBLANK(#REF!),"",CONCATENATE($A66&amp;"(1)"))</f>
        <v>C65 (TR)(1)</v>
      </c>
    </row>
    <row r="67" spans="1:15">
      <c r="A67" t="s">
        <v>4358</v>
      </c>
      <c r="B67" t="s">
        <v>4359</v>
      </c>
      <c r="C67" t="s">
        <v>3969</v>
      </c>
      <c r="D67" t="s">
        <v>4360</v>
      </c>
      <c r="E67" t="s">
        <v>4361</v>
      </c>
      <c r="F67" t="s">
        <v>4362</v>
      </c>
      <c r="G67" t="s">
        <v>4363</v>
      </c>
      <c r="H67" t="s">
        <v>561</v>
      </c>
      <c r="I67" t="s">
        <v>1829</v>
      </c>
      <c r="J67" t="s">
        <v>4364</v>
      </c>
      <c r="K67" t="s">
        <v>541</v>
      </c>
      <c r="L67" t="s">
        <v>4061</v>
      </c>
      <c r="M67" t="s">
        <v>4061</v>
      </c>
      <c r="N67" t="s">
        <v>4061</v>
      </c>
      <c r="O67" t="str">
        <f>IF(ISBLANK(#REF!),"",CONCATENATE($A67&amp;"(1)"))</f>
        <v>C66 (TR)(1)</v>
      </c>
    </row>
    <row r="68" spans="1:15">
      <c r="A68" t="s">
        <v>4365</v>
      </c>
      <c r="B68" t="s">
        <v>4366</v>
      </c>
      <c r="C68" t="s">
        <v>3969</v>
      </c>
      <c r="D68" t="s">
        <v>4070</v>
      </c>
      <c r="E68" t="s">
        <v>4367</v>
      </c>
      <c r="F68" t="s">
        <v>4368</v>
      </c>
      <c r="G68" t="s">
        <v>4369</v>
      </c>
      <c r="H68" t="s">
        <v>561</v>
      </c>
      <c r="I68" t="s">
        <v>4054</v>
      </c>
      <c r="J68" t="s">
        <v>4370</v>
      </c>
      <c r="K68" t="s">
        <v>541</v>
      </c>
      <c r="L68" t="s">
        <v>541</v>
      </c>
      <c r="M68" t="s">
        <v>541</v>
      </c>
      <c r="N68" t="s">
        <v>541</v>
      </c>
      <c r="O68" t="str">
        <f>IF(ISBLANK(#REF!),"",CONCATENATE($A68&amp;"(1)"))</f>
        <v>C67 (FD) (1)</v>
      </c>
    </row>
    <row r="69" spans="1:15">
      <c r="A69" t="s">
        <v>4371</v>
      </c>
      <c r="B69" t="s">
        <v>4372</v>
      </c>
      <c r="C69" t="s">
        <v>3969</v>
      </c>
      <c r="D69" t="s">
        <v>4070</v>
      </c>
      <c r="E69" t="s">
        <v>4373</v>
      </c>
      <c r="F69" t="s">
        <v>4374</v>
      </c>
      <c r="G69" t="s">
        <v>4375</v>
      </c>
      <c r="H69" t="s">
        <v>561</v>
      </c>
      <c r="I69" t="s">
        <v>4054</v>
      </c>
      <c r="J69" t="s">
        <v>4376</v>
      </c>
      <c r="K69" t="s">
        <v>544</v>
      </c>
      <c r="L69" t="s">
        <v>541</v>
      </c>
      <c r="M69" t="s">
        <v>541</v>
      </c>
      <c r="N69" t="s">
        <v>541</v>
      </c>
      <c r="O69" t="str">
        <f>IF(ISBLANK(#REF!),"",CONCATENATE($A69&amp;"(1)"))</f>
        <v>C68 (FD)(1)</v>
      </c>
    </row>
    <row r="70" spans="1:15">
      <c r="A70" t="s">
        <v>4377</v>
      </c>
      <c r="B70" t="s">
        <v>4378</v>
      </c>
      <c r="C70" t="s">
        <v>3969</v>
      </c>
      <c r="D70" t="s">
        <v>4070</v>
      </c>
      <c r="E70" t="s">
        <v>4379</v>
      </c>
      <c r="F70" t="s">
        <v>4380</v>
      </c>
      <c r="G70" t="s">
        <v>4381</v>
      </c>
      <c r="H70" t="s">
        <v>561</v>
      </c>
      <c r="I70" t="s">
        <v>4382</v>
      </c>
      <c r="J70" t="s">
        <v>4383</v>
      </c>
      <c r="K70" t="s">
        <v>541</v>
      </c>
      <c r="L70" t="s">
        <v>541</v>
      </c>
      <c r="M70" t="s">
        <v>541</v>
      </c>
      <c r="N70" t="s">
        <v>541</v>
      </c>
      <c r="O70" t="str">
        <f>IF(ISBLANK(#REF!),"",CONCATENATE($A70&amp;"(1)"))</f>
        <v>C69 (FD)(1)</v>
      </c>
    </row>
    <row r="71" spans="1:15">
      <c r="A71" t="s">
        <v>4384</v>
      </c>
      <c r="B71" t="s">
        <v>4385</v>
      </c>
      <c r="C71" t="s">
        <v>3969</v>
      </c>
      <c r="D71" t="s">
        <v>4070</v>
      </c>
      <c r="E71" t="s">
        <v>4386</v>
      </c>
      <c r="F71" t="s">
        <v>4387</v>
      </c>
      <c r="G71" t="s">
        <v>4388</v>
      </c>
      <c r="H71" t="s">
        <v>561</v>
      </c>
      <c r="I71" t="s">
        <v>4389</v>
      </c>
      <c r="J71" t="s">
        <v>4390</v>
      </c>
      <c r="K71" t="s">
        <v>4061</v>
      </c>
      <c r="L71" t="s">
        <v>4061</v>
      </c>
      <c r="M71" t="s">
        <v>541</v>
      </c>
      <c r="N71" t="s">
        <v>544</v>
      </c>
      <c r="O71" t="str">
        <f>IF(ISBLANK(#REF!),"",CONCATENATE($A71&amp;"(1)"))</f>
        <v>C70 (FD)(1)</v>
      </c>
    </row>
    <row r="72" spans="1:15">
      <c r="A72" t="s">
        <v>4391</v>
      </c>
      <c r="B72" t="s">
        <v>4392</v>
      </c>
      <c r="C72" t="s">
        <v>3969</v>
      </c>
      <c r="D72" t="s">
        <v>4070</v>
      </c>
      <c r="E72" t="s">
        <v>4393</v>
      </c>
      <c r="F72" t="s">
        <v>4394</v>
      </c>
      <c r="G72" t="s">
        <v>4395</v>
      </c>
      <c r="H72" t="s">
        <v>561</v>
      </c>
      <c r="I72" t="s">
        <v>4396</v>
      </c>
      <c r="J72" t="s">
        <v>4397</v>
      </c>
      <c r="K72" t="s">
        <v>541</v>
      </c>
      <c r="L72" t="s">
        <v>541</v>
      </c>
      <c r="M72" t="s">
        <v>541</v>
      </c>
      <c r="N72" t="s">
        <v>541</v>
      </c>
      <c r="O72" t="str">
        <f>IF(ISBLANK(#REF!),"",CONCATENATE($A72&amp;"(1)"))</f>
        <v>C71 (LED)(1)</v>
      </c>
    </row>
    <row r="73" spans="1:15">
      <c r="A73" t="s">
        <v>4398</v>
      </c>
      <c r="B73" t="s">
        <v>4399</v>
      </c>
      <c r="C73" t="s">
        <v>3969</v>
      </c>
      <c r="D73" t="s">
        <v>4070</v>
      </c>
      <c r="E73" t="s">
        <v>4400</v>
      </c>
      <c r="F73" t="s">
        <v>4401</v>
      </c>
      <c r="G73" t="s">
        <v>4402</v>
      </c>
      <c r="H73" t="s">
        <v>533</v>
      </c>
      <c r="I73" t="s">
        <v>4403</v>
      </c>
      <c r="J73" t="s">
        <v>4404</v>
      </c>
      <c r="K73" t="s">
        <v>541</v>
      </c>
      <c r="L73" t="s">
        <v>4061</v>
      </c>
      <c r="M73" t="s">
        <v>541</v>
      </c>
      <c r="N73" t="s">
        <v>4061</v>
      </c>
      <c r="O73" t="str">
        <f>IF(ISBLANK(#REF!),"",CONCATENATE($A73&amp;"(1)"))</f>
        <v>C72 (FD)(1)</v>
      </c>
    </row>
    <row r="74" spans="1:15">
      <c r="A74" t="s">
        <v>4405</v>
      </c>
      <c r="B74" t="s">
        <v>4406</v>
      </c>
      <c r="C74" t="s">
        <v>3969</v>
      </c>
      <c r="D74" t="s">
        <v>4070</v>
      </c>
      <c r="E74" t="s">
        <v>4407</v>
      </c>
      <c r="F74" t="s">
        <v>4408</v>
      </c>
      <c r="G74" t="s">
        <v>4409</v>
      </c>
      <c r="H74" t="s">
        <v>561</v>
      </c>
      <c r="I74" t="s">
        <v>4410</v>
      </c>
      <c r="J74" t="s">
        <v>4411</v>
      </c>
      <c r="K74" t="s">
        <v>541</v>
      </c>
      <c r="L74" t="s">
        <v>541</v>
      </c>
      <c r="M74" t="s">
        <v>541</v>
      </c>
      <c r="N74" t="s">
        <v>541</v>
      </c>
      <c r="O74" t="str">
        <f>IF(ISBLANK(#REF!),"",CONCATENATE($A74&amp;"(1)"))</f>
        <v>C73 (FD)(1)</v>
      </c>
    </row>
    <row r="75" spans="1:15">
      <c r="A75" t="s">
        <v>4412</v>
      </c>
      <c r="B75" t="s">
        <v>4413</v>
      </c>
      <c r="C75" t="s">
        <v>3969</v>
      </c>
      <c r="D75" t="s">
        <v>4070</v>
      </c>
      <c r="E75" t="s">
        <v>4414</v>
      </c>
      <c r="F75" t="s">
        <v>4415</v>
      </c>
      <c r="G75" t="s">
        <v>4416</v>
      </c>
      <c r="H75" t="s">
        <v>561</v>
      </c>
      <c r="I75" t="s">
        <v>4417</v>
      </c>
      <c r="J75" t="s">
        <v>4418</v>
      </c>
      <c r="K75" t="s">
        <v>541</v>
      </c>
      <c r="L75" t="s">
        <v>541</v>
      </c>
      <c r="M75" t="s">
        <v>541</v>
      </c>
      <c r="N75" t="s">
        <v>541</v>
      </c>
      <c r="O75" t="str">
        <f>IF(ISBLANK(#REF!),"",CONCATENATE($A75&amp;"(1)"))</f>
        <v>C74 (FD)(1)</v>
      </c>
    </row>
    <row r="76" spans="1:15">
      <c r="A76" t="s">
        <v>4419</v>
      </c>
      <c r="B76" t="s">
        <v>4420</v>
      </c>
      <c r="C76" t="s">
        <v>3969</v>
      </c>
      <c r="D76" t="s">
        <v>4070</v>
      </c>
      <c r="E76" t="s">
        <v>4421</v>
      </c>
      <c r="F76" t="s">
        <v>4422</v>
      </c>
      <c r="G76" t="s">
        <v>4423</v>
      </c>
      <c r="H76" t="s">
        <v>561</v>
      </c>
      <c r="I76" t="s">
        <v>4424</v>
      </c>
      <c r="J76" t="s">
        <v>4425</v>
      </c>
      <c r="K76" t="s">
        <v>541</v>
      </c>
      <c r="L76" t="s">
        <v>4061</v>
      </c>
      <c r="M76" t="s">
        <v>541</v>
      </c>
      <c r="N76" t="s">
        <v>4061</v>
      </c>
      <c r="O76" t="str">
        <f>IF(ISBLANK(#REF!),"",CONCATENATE($A76&amp;"(1)"))</f>
        <v>75 (FD)(1)</v>
      </c>
    </row>
    <row r="77" spans="1:15">
      <c r="A77" t="s">
        <v>4426</v>
      </c>
      <c r="B77" t="s">
        <v>4427</v>
      </c>
      <c r="C77" t="s">
        <v>3969</v>
      </c>
      <c r="D77" t="s">
        <v>4070</v>
      </c>
      <c r="E77" t="s">
        <v>4428</v>
      </c>
      <c r="F77" t="s">
        <v>4429</v>
      </c>
      <c r="G77" t="s">
        <v>4430</v>
      </c>
      <c r="H77" t="s">
        <v>561</v>
      </c>
      <c r="I77" t="s">
        <v>2668</v>
      </c>
      <c r="J77" t="s">
        <v>4431</v>
      </c>
      <c r="K77" t="s">
        <v>541</v>
      </c>
      <c r="L77" t="s">
        <v>541</v>
      </c>
      <c r="M77" t="s">
        <v>541</v>
      </c>
      <c r="N77" t="s">
        <v>541</v>
      </c>
      <c r="O77" t="str">
        <f>IF(ISBLANK(#REF!),"",CONCATENATE($A77&amp;"(1)"))</f>
        <v>C76 (LED)(1)</v>
      </c>
    </row>
    <row r="78" spans="1:15">
      <c r="A78" t="s">
        <v>4432</v>
      </c>
      <c r="B78" t="s">
        <v>4433</v>
      </c>
      <c r="C78" t="s">
        <v>3969</v>
      </c>
      <c r="D78" t="s">
        <v>4070</v>
      </c>
      <c r="E78" t="s">
        <v>4434</v>
      </c>
      <c r="F78" t="s">
        <v>4435</v>
      </c>
      <c r="G78" t="s">
        <v>4436</v>
      </c>
      <c r="H78" t="s">
        <v>561</v>
      </c>
      <c r="I78" t="s">
        <v>4163</v>
      </c>
      <c r="J78" t="s">
        <v>4437</v>
      </c>
      <c r="K78" t="s">
        <v>541</v>
      </c>
      <c r="L78" t="s">
        <v>541</v>
      </c>
      <c r="M78" t="s">
        <v>541</v>
      </c>
      <c r="N78" t="s">
        <v>541</v>
      </c>
      <c r="O78" t="str">
        <f>IF(ISBLANK(#REF!),"",CONCATENATE($A78&amp;"(1)"))</f>
        <v>C77 (LED)(1)</v>
      </c>
    </row>
    <row r="79" spans="1:15">
      <c r="A79" t="s">
        <v>4438</v>
      </c>
      <c r="B79" t="s">
        <v>4439</v>
      </c>
      <c r="C79" t="s">
        <v>3969</v>
      </c>
      <c r="D79" t="s">
        <v>4070</v>
      </c>
      <c r="E79" t="s">
        <v>4440</v>
      </c>
      <c r="F79" t="s">
        <v>4441</v>
      </c>
      <c r="G79" t="s">
        <v>4442</v>
      </c>
      <c r="H79" t="s">
        <v>561</v>
      </c>
      <c r="I79" t="s">
        <v>4163</v>
      </c>
      <c r="J79" t="s">
        <v>4437</v>
      </c>
      <c r="K79" t="s">
        <v>541</v>
      </c>
      <c r="L79" t="s">
        <v>541</v>
      </c>
      <c r="M79" t="s">
        <v>541</v>
      </c>
      <c r="N79" t="s">
        <v>541</v>
      </c>
      <c r="O79" t="str">
        <f>IF(ISBLANK(#REF!),"",CONCATENATE($A79&amp;"(1)"))</f>
        <v>C78 (LED)(1)</v>
      </c>
    </row>
    <row r="80" spans="1:15">
      <c r="A80" t="s">
        <v>4443</v>
      </c>
      <c r="B80" t="s">
        <v>4444</v>
      </c>
      <c r="C80" t="s">
        <v>3969</v>
      </c>
      <c r="D80" t="s">
        <v>4070</v>
      </c>
      <c r="E80" t="s">
        <v>4445</v>
      </c>
      <c r="F80" t="s">
        <v>4446</v>
      </c>
      <c r="G80" t="s">
        <v>4447</v>
      </c>
      <c r="H80" t="s">
        <v>561</v>
      </c>
      <c r="I80" t="s">
        <v>4163</v>
      </c>
      <c r="J80" t="s">
        <v>4437</v>
      </c>
      <c r="K80" t="s">
        <v>541</v>
      </c>
      <c r="L80" t="s">
        <v>541</v>
      </c>
      <c r="M80" t="s">
        <v>541</v>
      </c>
      <c r="N80" t="s">
        <v>541</v>
      </c>
      <c r="O80" t="str">
        <f>IF(ISBLANK(#REF!),"",CONCATENATE($A80&amp;"(1)"))</f>
        <v>C79 (LED)(1)</v>
      </c>
    </row>
    <row r="81" spans="1:15">
      <c r="A81" t="s">
        <v>4448</v>
      </c>
      <c r="B81" t="s">
        <v>4449</v>
      </c>
      <c r="C81" t="s">
        <v>3969</v>
      </c>
      <c r="D81" t="s">
        <v>4070</v>
      </c>
      <c r="E81" t="s">
        <v>4450</v>
      </c>
      <c r="F81" t="s">
        <v>4451</v>
      </c>
      <c r="G81" t="s">
        <v>4452</v>
      </c>
      <c r="H81" t="s">
        <v>533</v>
      </c>
      <c r="I81" t="s">
        <v>3112</v>
      </c>
      <c r="J81" t="s">
        <v>698</v>
      </c>
      <c r="K81" t="s">
        <v>541</v>
      </c>
      <c r="L81" t="s">
        <v>541</v>
      </c>
      <c r="M81" t="s">
        <v>544</v>
      </c>
      <c r="N81" t="s">
        <v>544</v>
      </c>
      <c r="O81" t="str">
        <f>IF(ISBLANK(#REF!),"",CONCATENATE($A81&amp;"(1)"))</f>
        <v>C80 (LED)(1)</v>
      </c>
    </row>
    <row r="82" spans="1:15">
      <c r="A82" t="s">
        <v>4453</v>
      </c>
      <c r="B82" t="s">
        <v>4454</v>
      </c>
      <c r="C82" t="s">
        <v>3969</v>
      </c>
      <c r="D82" t="s">
        <v>4070</v>
      </c>
      <c r="E82" t="s">
        <v>4455</v>
      </c>
      <c r="F82" t="s">
        <v>4456</v>
      </c>
      <c r="G82" t="s">
        <v>4457</v>
      </c>
      <c r="H82" t="s">
        <v>561</v>
      </c>
      <c r="I82" t="s">
        <v>2668</v>
      </c>
      <c r="J82" t="s">
        <v>4458</v>
      </c>
      <c r="K82" t="s">
        <v>541</v>
      </c>
      <c r="L82" t="s">
        <v>541</v>
      </c>
      <c r="M82" t="s">
        <v>544</v>
      </c>
      <c r="N82" t="s">
        <v>544</v>
      </c>
      <c r="O82" t="str">
        <f>IF(ISBLANK(#REF!),"",CONCATENATE($A82&amp;"(1)"))</f>
        <v>C81 (LED)(1)</v>
      </c>
    </row>
    <row r="83" spans="1:15">
      <c r="A83" t="s">
        <v>4459</v>
      </c>
      <c r="B83" t="s">
        <v>4460</v>
      </c>
      <c r="C83" t="s">
        <v>3969</v>
      </c>
      <c r="D83" t="s">
        <v>4070</v>
      </c>
      <c r="E83" t="s">
        <v>4461</v>
      </c>
      <c r="F83" t="s">
        <v>4462</v>
      </c>
      <c r="G83" t="s">
        <v>4463</v>
      </c>
      <c r="H83" t="s">
        <v>533</v>
      </c>
      <c r="I83" t="s">
        <v>4464</v>
      </c>
      <c r="J83" t="s">
        <v>698</v>
      </c>
      <c r="K83" t="s">
        <v>541</v>
      </c>
      <c r="L83" t="s">
        <v>541</v>
      </c>
      <c r="M83" t="s">
        <v>544</v>
      </c>
      <c r="N83" t="s">
        <v>544</v>
      </c>
      <c r="O83" t="str">
        <f>IF(ISBLANK(#REF!),"",CONCATENATE($A83&amp;"(1)"))</f>
        <v>C82 (LED)(1)</v>
      </c>
    </row>
    <row r="84" spans="1:15">
      <c r="A84" t="s">
        <v>4465</v>
      </c>
      <c r="B84" t="s">
        <v>4466</v>
      </c>
      <c r="C84" t="s">
        <v>3969</v>
      </c>
      <c r="D84" t="s">
        <v>4070</v>
      </c>
      <c r="E84" t="s">
        <v>4467</v>
      </c>
      <c r="F84" t="s">
        <v>4468</v>
      </c>
      <c r="G84" t="s">
        <v>4469</v>
      </c>
      <c r="H84" t="s">
        <v>561</v>
      </c>
      <c r="I84" t="s">
        <v>4470</v>
      </c>
      <c r="J84" t="s">
        <v>4471</v>
      </c>
      <c r="K84" t="s">
        <v>541</v>
      </c>
      <c r="L84" t="s">
        <v>541</v>
      </c>
      <c r="M84" t="s">
        <v>544</v>
      </c>
      <c r="N84" t="s">
        <v>544</v>
      </c>
      <c r="O84" t="str">
        <f>IF(ISBLANK(#REF!),"",CONCATENATE($A84&amp;"(1)"))</f>
        <v>C83 (LED)(1)</v>
      </c>
    </row>
    <row r="85" spans="1:15">
      <c r="A85" t="s">
        <v>4472</v>
      </c>
      <c r="B85" t="s">
        <v>4473</v>
      </c>
      <c r="C85" t="s">
        <v>3969</v>
      </c>
      <c r="D85" t="s">
        <v>4070</v>
      </c>
      <c r="E85" t="s">
        <v>4474</v>
      </c>
      <c r="F85" t="s">
        <v>4475</v>
      </c>
      <c r="G85" t="s">
        <v>4476</v>
      </c>
      <c r="H85" t="s">
        <v>561</v>
      </c>
      <c r="I85" t="s">
        <v>4470</v>
      </c>
      <c r="J85" t="s">
        <v>4477</v>
      </c>
      <c r="K85" t="s">
        <v>541</v>
      </c>
      <c r="L85" t="s">
        <v>541</v>
      </c>
      <c r="M85" t="s">
        <v>544</v>
      </c>
      <c r="N85" t="s">
        <v>541</v>
      </c>
      <c r="O85" t="str">
        <f>IF(ISBLANK(#REF!),"",CONCATENATE($A85&amp;"(1)"))</f>
        <v>C84(LED)(1)</v>
      </c>
    </row>
    <row r="86" spans="1:15">
      <c r="A86" t="s">
        <v>4478</v>
      </c>
      <c r="B86" t="s">
        <v>4479</v>
      </c>
      <c r="C86" t="s">
        <v>3969</v>
      </c>
      <c r="D86" t="s">
        <v>4070</v>
      </c>
      <c r="E86" t="s">
        <v>4480</v>
      </c>
      <c r="F86" t="s">
        <v>4481</v>
      </c>
      <c r="G86" t="s">
        <v>4482</v>
      </c>
      <c r="H86" t="s">
        <v>561</v>
      </c>
      <c r="I86" t="s">
        <v>2668</v>
      </c>
      <c r="J86" t="s">
        <v>4483</v>
      </c>
      <c r="K86" t="s">
        <v>541</v>
      </c>
      <c r="L86" t="s">
        <v>541</v>
      </c>
      <c r="M86" t="s">
        <v>544</v>
      </c>
      <c r="N86" t="s">
        <v>544</v>
      </c>
      <c r="O86" t="str">
        <f>IF(ISBLANK(#REF!),"",CONCATENATE($A86&amp;"(1)"))</f>
        <v>C85(LED)(1)</v>
      </c>
    </row>
    <row r="87" spans="1:15">
      <c r="A87" t="s">
        <v>4484</v>
      </c>
      <c r="B87" t="s">
        <v>4485</v>
      </c>
      <c r="C87" t="s">
        <v>3969</v>
      </c>
      <c r="D87" t="s">
        <v>4070</v>
      </c>
      <c r="E87" t="s">
        <v>4486</v>
      </c>
      <c r="F87" t="s">
        <v>4487</v>
      </c>
      <c r="G87" t="s">
        <v>4488</v>
      </c>
      <c r="H87" t="s">
        <v>561</v>
      </c>
      <c r="I87" t="s">
        <v>4489</v>
      </c>
      <c r="J87" t="s">
        <v>4490</v>
      </c>
      <c r="K87" t="s">
        <v>541</v>
      </c>
      <c r="L87" t="s">
        <v>541</v>
      </c>
      <c r="M87" t="s">
        <v>541</v>
      </c>
      <c r="N87" t="s">
        <v>541</v>
      </c>
      <c r="O87" t="str">
        <f>IF(ISBLANK(#REF!),"",CONCATENATE($A87&amp;"(1)"))</f>
        <v>C86 (LED)(1)</v>
      </c>
    </row>
    <row r="88" spans="1:15">
      <c r="A88" t="s">
        <v>4491</v>
      </c>
      <c r="B88" t="s">
        <v>4492</v>
      </c>
      <c r="C88" t="s">
        <v>3969</v>
      </c>
      <c r="D88" t="s">
        <v>4070</v>
      </c>
      <c r="E88" t="s">
        <v>4493</v>
      </c>
      <c r="F88" t="s">
        <v>4494</v>
      </c>
      <c r="G88" t="s">
        <v>4495</v>
      </c>
      <c r="H88" t="s">
        <v>533</v>
      </c>
      <c r="I88" t="s">
        <v>4496</v>
      </c>
      <c r="J88" t="s">
        <v>4497</v>
      </c>
      <c r="K88" t="s">
        <v>541</v>
      </c>
      <c r="L88" t="s">
        <v>544</v>
      </c>
      <c r="M88" t="s">
        <v>544</v>
      </c>
      <c r="N88" t="s">
        <v>544</v>
      </c>
      <c r="O88" t="str">
        <f>IF(ISBLANK(#REF!),"",CONCATENATE($A88&amp;"(1)"))</f>
        <v>C87 (LED)(1)</v>
      </c>
    </row>
    <row r="89" spans="1:15">
      <c r="A89" t="s">
        <v>4498</v>
      </c>
      <c r="B89" t="s">
        <v>4499</v>
      </c>
      <c r="C89" t="s">
        <v>3969</v>
      </c>
      <c r="D89" t="s">
        <v>4070</v>
      </c>
      <c r="E89" t="s">
        <v>4500</v>
      </c>
      <c r="F89" t="s">
        <v>4501</v>
      </c>
      <c r="G89" t="s">
        <v>4502</v>
      </c>
      <c r="H89" t="s">
        <v>533</v>
      </c>
      <c r="I89" t="s">
        <v>4496</v>
      </c>
      <c r="J89" t="s">
        <v>4497</v>
      </c>
      <c r="K89" t="s">
        <v>541</v>
      </c>
      <c r="L89" t="s">
        <v>544</v>
      </c>
      <c r="M89" t="s">
        <v>544</v>
      </c>
      <c r="N89" t="s">
        <v>544</v>
      </c>
      <c r="O89" t="str">
        <f>IF(ISBLANK(#REF!),"",CONCATENATE($A89&amp;"(1)"))</f>
        <v>C88 (LED)(1)</v>
      </c>
    </row>
    <row r="90" spans="1:15">
      <c r="A90" t="s">
        <v>4503</v>
      </c>
      <c r="B90" t="s">
        <v>4504</v>
      </c>
      <c r="C90" t="s">
        <v>3969</v>
      </c>
      <c r="D90" t="s">
        <v>4070</v>
      </c>
      <c r="E90" t="s">
        <v>4505</v>
      </c>
      <c r="F90" t="s">
        <v>4506</v>
      </c>
      <c r="G90" t="s">
        <v>4507</v>
      </c>
      <c r="H90" t="s">
        <v>561</v>
      </c>
      <c r="I90" t="s">
        <v>3981</v>
      </c>
      <c r="J90" t="s">
        <v>4508</v>
      </c>
      <c r="K90" t="s">
        <v>544</v>
      </c>
      <c r="L90" t="s">
        <v>541</v>
      </c>
      <c r="M90" t="s">
        <v>541</v>
      </c>
      <c r="N90" t="s">
        <v>541</v>
      </c>
      <c r="O90" t="str">
        <f>IF(ISBLANK(#REF!),"",CONCATENATE($A90&amp;"(1)"))</f>
        <v>C89 (GG)(1)</v>
      </c>
    </row>
    <row r="91" spans="1:15">
      <c r="A91" t="s">
        <v>4509</v>
      </c>
      <c r="B91" t="s">
        <v>4510</v>
      </c>
      <c r="C91" t="s">
        <v>3969</v>
      </c>
      <c r="D91" t="s">
        <v>4070</v>
      </c>
      <c r="E91" t="s">
        <v>4511</v>
      </c>
      <c r="F91" t="s">
        <v>4512</v>
      </c>
      <c r="G91" t="s">
        <v>4513</v>
      </c>
      <c r="H91" t="s">
        <v>533</v>
      </c>
      <c r="I91" t="s">
        <v>4514</v>
      </c>
      <c r="J91" t="s">
        <v>4515</v>
      </c>
      <c r="K91" t="s">
        <v>541</v>
      </c>
      <c r="L91" t="s">
        <v>544</v>
      </c>
      <c r="M91" t="s">
        <v>541</v>
      </c>
      <c r="N91" t="s">
        <v>544</v>
      </c>
      <c r="O91" t="str">
        <f>IF(ISBLANK(#REF!),"",CONCATENATE($A91&amp;"(1)"))</f>
        <v>C90(ENV)(1)</v>
      </c>
    </row>
    <row r="92" spans="1:15">
      <c r="A92" t="s">
        <v>4516</v>
      </c>
      <c r="B92" t="s">
        <v>4517</v>
      </c>
      <c r="C92" t="s">
        <v>3969</v>
      </c>
      <c r="D92" t="s">
        <v>4070</v>
      </c>
      <c r="E92" t="s">
        <v>4518</v>
      </c>
      <c r="F92" t="s">
        <v>4519</v>
      </c>
      <c r="G92" t="s">
        <v>4520</v>
      </c>
      <c r="H92" t="s">
        <v>533</v>
      </c>
      <c r="I92" t="s">
        <v>4514</v>
      </c>
      <c r="J92" t="s">
        <v>4521</v>
      </c>
      <c r="K92" t="s">
        <v>541</v>
      </c>
      <c r="L92" t="s">
        <v>544</v>
      </c>
      <c r="M92" t="s">
        <v>541</v>
      </c>
      <c r="N92" t="s">
        <v>544</v>
      </c>
      <c r="O92" t="str">
        <f>IF(ISBLANK(#REF!),"",CONCATENATE($A92&amp;"(1)"))</f>
        <v>C91 (ENV)(1)</v>
      </c>
    </row>
    <row r="93" spans="1:15">
      <c r="A93" t="s">
        <v>4522</v>
      </c>
      <c r="B93" t="s">
        <v>4523</v>
      </c>
      <c r="C93" t="s">
        <v>3969</v>
      </c>
      <c r="D93" t="s">
        <v>4524</v>
      </c>
      <c r="E93" t="s">
        <v>4525</v>
      </c>
      <c r="F93" t="s">
        <v>4526</v>
      </c>
      <c r="G93" t="s">
        <v>4527</v>
      </c>
      <c r="H93" t="s">
        <v>561</v>
      </c>
      <c r="I93" t="s">
        <v>4514</v>
      </c>
      <c r="J93" t="s">
        <v>4528</v>
      </c>
      <c r="K93" t="s">
        <v>541</v>
      </c>
      <c r="L93" t="s">
        <v>541</v>
      </c>
      <c r="M93" t="s">
        <v>541</v>
      </c>
      <c r="N93" t="s">
        <v>541</v>
      </c>
      <c r="O93" t="s">
        <v>4529</v>
      </c>
    </row>
    <row r="94" spans="1:15">
      <c r="A94" t="s">
        <v>4530</v>
      </c>
      <c r="B94" t="s">
        <v>4531</v>
      </c>
      <c r="C94" t="s">
        <v>3969</v>
      </c>
      <c r="D94" t="s">
        <v>4532</v>
      </c>
      <c r="E94" t="s">
        <v>4533</v>
      </c>
      <c r="F94" t="s">
        <v>4534</v>
      </c>
      <c r="G94" t="s">
        <v>4535</v>
      </c>
      <c r="H94" t="s">
        <v>561</v>
      </c>
      <c r="I94" t="s">
        <v>4536</v>
      </c>
      <c r="J94" t="s">
        <v>4537</v>
      </c>
      <c r="K94" t="s">
        <v>541</v>
      </c>
      <c r="L94" t="s">
        <v>541</v>
      </c>
      <c r="M94" t="s">
        <v>541</v>
      </c>
      <c r="N94" t="s">
        <v>541</v>
      </c>
      <c r="O94" t="s">
        <v>4538</v>
      </c>
    </row>
    <row r="95" spans="1:15">
      <c r="A95" t="s">
        <v>4539</v>
      </c>
      <c r="B95" t="s">
        <v>4540</v>
      </c>
      <c r="C95" t="s">
        <v>3969</v>
      </c>
      <c r="D95" t="s">
        <v>4541</v>
      </c>
      <c r="E95" t="s">
        <v>4542</v>
      </c>
      <c r="F95" t="s">
        <v>4543</v>
      </c>
      <c r="G95" t="s">
        <v>4544</v>
      </c>
      <c r="H95" t="s">
        <v>561</v>
      </c>
      <c r="I95" t="s">
        <v>4536</v>
      </c>
      <c r="J95" t="s">
        <v>4537</v>
      </c>
      <c r="K95" t="s">
        <v>541</v>
      </c>
      <c r="L95" t="s">
        <v>541</v>
      </c>
      <c r="M95" t="s">
        <v>541</v>
      </c>
      <c r="N95" t="s">
        <v>541</v>
      </c>
      <c r="O95" t="s">
        <v>4545</v>
      </c>
    </row>
    <row r="96" spans="1:15">
      <c r="A96" t="s">
        <v>4546</v>
      </c>
      <c r="B96" t="s">
        <v>4547</v>
      </c>
      <c r="C96" t="s">
        <v>3969</v>
      </c>
      <c r="D96" t="s">
        <v>4548</v>
      </c>
      <c r="E96" t="s">
        <v>4549</v>
      </c>
      <c r="F96" t="s">
        <v>4550</v>
      </c>
      <c r="G96" t="s">
        <v>4551</v>
      </c>
      <c r="H96" t="s">
        <v>533</v>
      </c>
      <c r="I96" t="s">
        <v>4552</v>
      </c>
      <c r="J96" t="s">
        <v>4553</v>
      </c>
      <c r="K96" t="s">
        <v>541</v>
      </c>
      <c r="L96" t="s">
        <v>541</v>
      </c>
      <c r="M96" t="s">
        <v>541</v>
      </c>
      <c r="N96" t="s">
        <v>541</v>
      </c>
      <c r="O96" t="s">
        <v>4554</v>
      </c>
    </row>
    <row r="97" spans="1:15">
      <c r="A97" t="s">
        <v>4555</v>
      </c>
      <c r="B97" t="s">
        <v>4556</v>
      </c>
      <c r="C97" t="s">
        <v>3969</v>
      </c>
      <c r="D97" t="s">
        <v>4548</v>
      </c>
      <c r="E97" t="s">
        <v>4557</v>
      </c>
      <c r="F97" t="s">
        <v>4558</v>
      </c>
      <c r="G97" t="s">
        <v>4559</v>
      </c>
      <c r="H97" t="s">
        <v>533</v>
      </c>
      <c r="I97" t="s">
        <v>4552</v>
      </c>
      <c r="J97" t="s">
        <v>4560</v>
      </c>
      <c r="K97" t="s">
        <v>541</v>
      </c>
      <c r="L97" t="s">
        <v>541</v>
      </c>
      <c r="M97" t="s">
        <v>541</v>
      </c>
      <c r="N97" t="s">
        <v>541</v>
      </c>
      <c r="O97" t="s">
        <v>4561</v>
      </c>
    </row>
    <row r="98" spans="1:15">
      <c r="A98" t="s">
        <v>4562</v>
      </c>
      <c r="B98" t="s">
        <v>4563</v>
      </c>
      <c r="C98" t="s">
        <v>3969</v>
      </c>
      <c r="D98" t="s">
        <v>4548</v>
      </c>
      <c r="E98" t="s">
        <v>4564</v>
      </c>
      <c r="F98" t="s">
        <v>4565</v>
      </c>
      <c r="G98" t="s">
        <v>4566</v>
      </c>
      <c r="H98" t="s">
        <v>533</v>
      </c>
      <c r="I98" t="s">
        <v>4567</v>
      </c>
      <c r="J98" t="s">
        <v>4568</v>
      </c>
      <c r="K98" t="s">
        <v>541</v>
      </c>
      <c r="L98" t="s">
        <v>541</v>
      </c>
      <c r="M98" t="s">
        <v>544</v>
      </c>
      <c r="N98" t="s">
        <v>541</v>
      </c>
      <c r="O98" t="s">
        <v>4569</v>
      </c>
    </row>
    <row r="99" spans="1:15">
      <c r="A99" t="s">
        <v>4570</v>
      </c>
      <c r="B99" t="s">
        <v>4571</v>
      </c>
      <c r="C99" t="s">
        <v>3969</v>
      </c>
      <c r="D99" t="s">
        <v>4572</v>
      </c>
      <c r="E99" t="s">
        <v>4573</v>
      </c>
      <c r="F99" t="s">
        <v>4574</v>
      </c>
      <c r="G99" t="s">
        <v>4575</v>
      </c>
      <c r="H99" t="s">
        <v>561</v>
      </c>
      <c r="I99" t="s">
        <v>4470</v>
      </c>
      <c r="J99" t="s">
        <v>4477</v>
      </c>
      <c r="K99" t="s">
        <v>541</v>
      </c>
      <c r="L99" t="s">
        <v>541</v>
      </c>
      <c r="M99" t="s">
        <v>544</v>
      </c>
      <c r="N99" t="s">
        <v>541</v>
      </c>
      <c r="O99" t="s">
        <v>4576</v>
      </c>
    </row>
    <row r="100" spans="1:15">
      <c r="A100" t="s">
        <v>4577</v>
      </c>
      <c r="B100" t="s">
        <v>4578</v>
      </c>
      <c r="C100" t="s">
        <v>3969</v>
      </c>
      <c r="D100" t="s">
        <v>4579</v>
      </c>
      <c r="E100" t="s">
        <v>4580</v>
      </c>
      <c r="F100" t="s">
        <v>4581</v>
      </c>
      <c r="G100" t="s">
        <v>4582</v>
      </c>
      <c r="H100" t="s">
        <v>561</v>
      </c>
      <c r="I100" t="s">
        <v>4583</v>
      </c>
      <c r="J100" t="s">
        <v>4584</v>
      </c>
      <c r="K100" t="s">
        <v>4585</v>
      </c>
      <c r="L100" t="s">
        <v>541</v>
      </c>
      <c r="M100" t="s">
        <v>541</v>
      </c>
      <c r="N100" t="s">
        <v>544</v>
      </c>
      <c r="O100" t="s">
        <v>4586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79998168889431442"/>
  </sheetPr>
  <dimension ref="A1:F26"/>
  <sheetViews>
    <sheetView workbookViewId="0"/>
  </sheetViews>
  <sheetFormatPr defaultColWidth="8.85546875" defaultRowHeight="15"/>
  <cols>
    <col min="1" max="1" width="12.28515625" customWidth="1"/>
    <col min="2" max="2" width="42.28515625" customWidth="1"/>
  </cols>
  <sheetData>
    <row r="1" spans="1:6">
      <c r="A1" t="s">
        <v>4587</v>
      </c>
      <c r="B1" t="s">
        <v>4588</v>
      </c>
      <c r="C1" t="s">
        <v>4589</v>
      </c>
      <c r="D1" t="s">
        <v>4590</v>
      </c>
      <c r="E1" t="s">
        <v>4591</v>
      </c>
      <c r="F1" t="s">
        <v>4592</v>
      </c>
    </row>
    <row r="2" spans="1:6">
      <c r="A2" t="s">
        <v>4593</v>
      </c>
      <c r="B2" t="s">
        <v>4594</v>
      </c>
      <c r="C2" t="s">
        <v>4595</v>
      </c>
      <c r="D2" t="s">
        <v>4596</v>
      </c>
      <c r="E2" t="s">
        <v>4596</v>
      </c>
      <c r="F2" t="s">
        <v>4596</v>
      </c>
    </row>
    <row r="3" spans="1:6">
      <c r="A3" t="s">
        <v>4597</v>
      </c>
      <c r="B3" t="s">
        <v>4598</v>
      </c>
      <c r="C3" t="s">
        <v>4596</v>
      </c>
      <c r="D3" t="s">
        <v>4596</v>
      </c>
      <c r="E3" t="s">
        <v>4596</v>
      </c>
      <c r="F3" t="s">
        <v>4596</v>
      </c>
    </row>
    <row r="4" spans="1:6">
      <c r="A4" t="s">
        <v>4599</v>
      </c>
      <c r="B4" t="s">
        <v>4600</v>
      </c>
      <c r="C4" t="s">
        <v>4595</v>
      </c>
      <c r="D4" t="s">
        <v>4596</v>
      </c>
      <c r="E4" t="s">
        <v>4596</v>
      </c>
      <c r="F4" t="s">
        <v>4596</v>
      </c>
    </row>
    <row r="5" spans="1:6">
      <c r="A5" t="s">
        <v>4601</v>
      </c>
      <c r="B5" t="s">
        <v>4602</v>
      </c>
      <c r="C5" t="s">
        <v>4596</v>
      </c>
      <c r="D5" t="s">
        <v>4596</v>
      </c>
      <c r="E5" t="s">
        <v>4596</v>
      </c>
      <c r="F5" t="s">
        <v>4596</v>
      </c>
    </row>
    <row r="6" spans="1:6">
      <c r="A6" t="s">
        <v>4603</v>
      </c>
      <c r="B6" t="s">
        <v>4604</v>
      </c>
      <c r="C6" t="s">
        <v>4596</v>
      </c>
      <c r="D6" t="s">
        <v>4596</v>
      </c>
      <c r="E6" t="s">
        <v>4596</v>
      </c>
      <c r="F6" t="s">
        <v>4596</v>
      </c>
    </row>
    <row r="7" spans="1:6">
      <c r="A7" t="s">
        <v>4605</v>
      </c>
      <c r="B7" t="s">
        <v>4606</v>
      </c>
      <c r="C7" t="s">
        <v>4596</v>
      </c>
      <c r="D7" t="s">
        <v>4596</v>
      </c>
      <c r="E7" t="s">
        <v>4596</v>
      </c>
      <c r="F7" t="s">
        <v>4596</v>
      </c>
    </row>
    <row r="8" spans="1:6">
      <c r="A8" t="s">
        <v>4607</v>
      </c>
      <c r="B8" t="s">
        <v>4608</v>
      </c>
      <c r="C8" t="s">
        <v>4596</v>
      </c>
      <c r="D8" t="s">
        <v>4596</v>
      </c>
      <c r="E8" t="s">
        <v>4596</v>
      </c>
      <c r="F8" t="s">
        <v>4596</v>
      </c>
    </row>
    <row r="9" spans="1:6">
      <c r="A9" t="s">
        <v>4609</v>
      </c>
      <c r="B9" t="s">
        <v>4610</v>
      </c>
      <c r="C9" t="s">
        <v>4595</v>
      </c>
      <c r="D9" t="s">
        <v>4596</v>
      </c>
      <c r="E9" t="s">
        <v>4595</v>
      </c>
      <c r="F9" t="s">
        <v>4596</v>
      </c>
    </row>
    <row r="10" spans="1:6">
      <c r="A10" t="s">
        <v>4611</v>
      </c>
      <c r="B10" t="s">
        <v>4612</v>
      </c>
      <c r="C10" t="s">
        <v>4595</v>
      </c>
      <c r="D10" t="s">
        <v>4596</v>
      </c>
      <c r="E10" t="s">
        <v>4596</v>
      </c>
      <c r="F10" t="s">
        <v>4596</v>
      </c>
    </row>
    <row r="11" spans="1:6">
      <c r="A11" t="s">
        <v>4613</v>
      </c>
      <c r="B11" t="s">
        <v>4614</v>
      </c>
      <c r="C11" t="s">
        <v>4595</v>
      </c>
      <c r="D11" t="s">
        <v>4596</v>
      </c>
      <c r="E11" t="s">
        <v>4596</v>
      </c>
      <c r="F11" t="s">
        <v>4596</v>
      </c>
    </row>
    <row r="12" spans="1:6">
      <c r="A12" t="s">
        <v>4615</v>
      </c>
      <c r="B12" t="s">
        <v>4616</v>
      </c>
      <c r="C12" t="s">
        <v>4595</v>
      </c>
      <c r="D12" t="s">
        <v>4596</v>
      </c>
      <c r="E12" t="s">
        <v>4596</v>
      </c>
      <c r="F12" t="s">
        <v>4596</v>
      </c>
    </row>
    <row r="13" spans="1:6">
      <c r="A13" t="s">
        <v>4617</v>
      </c>
      <c r="B13" t="s">
        <v>4618</v>
      </c>
      <c r="C13" t="s">
        <v>4595</v>
      </c>
      <c r="D13" t="s">
        <v>4596</v>
      </c>
      <c r="E13" t="s">
        <v>4596</v>
      </c>
      <c r="F13" t="s">
        <v>4596</v>
      </c>
    </row>
    <row r="14" spans="1:6">
      <c r="A14" t="s">
        <v>4619</v>
      </c>
      <c r="B14" t="s">
        <v>4620</v>
      </c>
      <c r="C14" t="s">
        <v>4595</v>
      </c>
      <c r="D14" t="s">
        <v>4596</v>
      </c>
      <c r="E14" t="s">
        <v>4596</v>
      </c>
      <c r="F14" t="s">
        <v>4596</v>
      </c>
    </row>
    <row r="15" spans="1:6">
      <c r="A15" t="s">
        <v>4621</v>
      </c>
      <c r="B15" t="s">
        <v>4622</v>
      </c>
      <c r="C15" t="s">
        <v>4595</v>
      </c>
      <c r="D15" t="s">
        <v>4596</v>
      </c>
      <c r="E15" t="s">
        <v>4596</v>
      </c>
      <c r="F15" t="s">
        <v>4596</v>
      </c>
    </row>
    <row r="16" spans="1:6">
      <c r="A16" t="s">
        <v>4623</v>
      </c>
      <c r="B16" t="s">
        <v>4624</v>
      </c>
      <c r="C16" t="s">
        <v>4595</v>
      </c>
      <c r="D16" t="s">
        <v>4596</v>
      </c>
      <c r="E16" t="s">
        <v>4596</v>
      </c>
      <c r="F16" t="s">
        <v>4596</v>
      </c>
    </row>
    <row r="17" spans="1:6">
      <c r="A17" t="s">
        <v>4625</v>
      </c>
      <c r="B17" t="s">
        <v>4626</v>
      </c>
      <c r="C17" t="s">
        <v>4595</v>
      </c>
      <c r="D17" t="s">
        <v>4596</v>
      </c>
      <c r="E17" t="s">
        <v>4596</v>
      </c>
      <c r="F17" t="s">
        <v>4596</v>
      </c>
    </row>
    <row r="18" spans="1:6">
      <c r="A18" t="s">
        <v>4627</v>
      </c>
      <c r="B18" t="s">
        <v>4628</v>
      </c>
      <c r="C18" t="s">
        <v>4596</v>
      </c>
      <c r="D18" t="s">
        <v>4596</v>
      </c>
      <c r="E18" t="s">
        <v>4596</v>
      </c>
      <c r="F18" t="s">
        <v>4596</v>
      </c>
    </row>
    <row r="19" spans="1:6">
      <c r="A19" t="s">
        <v>4629</v>
      </c>
      <c r="B19" t="s">
        <v>4630</v>
      </c>
      <c r="C19" t="s">
        <v>4596</v>
      </c>
      <c r="D19" t="s">
        <v>4596</v>
      </c>
      <c r="E19" t="s">
        <v>4596</v>
      </c>
      <c r="F19" t="s">
        <v>4596</v>
      </c>
    </row>
    <row r="20" spans="1:6">
      <c r="A20" t="s">
        <v>4631</v>
      </c>
      <c r="B20" t="s">
        <v>4632</v>
      </c>
      <c r="C20" t="s">
        <v>4596</v>
      </c>
      <c r="D20" t="s">
        <v>4596</v>
      </c>
      <c r="E20" t="s">
        <v>4596</v>
      </c>
      <c r="F20" t="s">
        <v>4596</v>
      </c>
    </row>
    <row r="21" spans="1:6">
      <c r="A21" t="s">
        <v>4633</v>
      </c>
      <c r="B21" t="s">
        <v>4634</v>
      </c>
      <c r="C21" t="s">
        <v>4596</v>
      </c>
      <c r="D21" t="s">
        <v>4596</v>
      </c>
      <c r="E21" t="s">
        <v>4595</v>
      </c>
      <c r="F21" t="s">
        <v>4596</v>
      </c>
    </row>
    <row r="22" spans="1:6">
      <c r="A22" t="s">
        <v>4635</v>
      </c>
      <c r="B22" t="s">
        <v>4636</v>
      </c>
      <c r="C22" t="s">
        <v>4596</v>
      </c>
      <c r="D22" t="s">
        <v>4595</v>
      </c>
      <c r="E22" t="s">
        <v>4596</v>
      </c>
      <c r="F22" t="s">
        <v>4595</v>
      </c>
    </row>
    <row r="23" spans="1:6">
      <c r="A23" t="s">
        <v>4637</v>
      </c>
      <c r="B23" t="s">
        <v>4638</v>
      </c>
      <c r="C23" t="s">
        <v>4596</v>
      </c>
      <c r="D23" t="s">
        <v>4596</v>
      </c>
      <c r="E23" t="s">
        <v>4596</v>
      </c>
      <c r="F23" t="s">
        <v>4596</v>
      </c>
    </row>
    <row r="24" spans="1:6">
      <c r="A24" t="s">
        <v>4639</v>
      </c>
      <c r="B24" t="s">
        <v>4640</v>
      </c>
      <c r="C24" t="s">
        <v>4596</v>
      </c>
      <c r="D24" t="s">
        <v>4596</v>
      </c>
      <c r="E24" t="s">
        <v>4596</v>
      </c>
      <c r="F24" t="s">
        <v>4596</v>
      </c>
    </row>
    <row r="25" spans="1:6">
      <c r="A25" t="s">
        <v>4641</v>
      </c>
      <c r="B25" t="s">
        <v>4642</v>
      </c>
      <c r="C25" t="s">
        <v>4596</v>
      </c>
      <c r="D25" t="s">
        <v>4596</v>
      </c>
      <c r="E25" t="s">
        <v>4596</v>
      </c>
      <c r="F25" t="s">
        <v>4596</v>
      </c>
    </row>
    <row r="26" spans="1:6">
      <c r="A26" t="s">
        <v>4643</v>
      </c>
      <c r="B26" t="s">
        <v>4644</v>
      </c>
      <c r="C26" t="s">
        <v>4596</v>
      </c>
      <c r="D26" t="s">
        <v>4596</v>
      </c>
      <c r="E26" t="s">
        <v>4596</v>
      </c>
      <c r="F26" t="s">
        <v>4596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Local Municipality</vt:lpstr>
      <vt:lpstr>Intermediate City</vt:lpstr>
      <vt:lpstr>District Municipality</vt:lpstr>
      <vt:lpstr>Definitions-&gt;</vt:lpstr>
      <vt:lpstr>Def. Outputs + Outcomes</vt:lpstr>
      <vt:lpstr>Def. Compliance Indicators</vt:lpstr>
      <vt:lpstr>Def. Compliance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Ramashapa Tshepo</cp:lastModifiedBy>
  <dcterms:created xsi:type="dcterms:W3CDTF">2023-05-30T14:37:22Z</dcterms:created>
  <dcterms:modified xsi:type="dcterms:W3CDTF">2024-03-20T06:15:09Z</dcterms:modified>
</cp:coreProperties>
</file>